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T:\Briefing notes and reports\LOD and LOQ\"/>
    </mc:Choice>
  </mc:AlternateContent>
  <bookViews>
    <workbookView xWindow="0" yWindow="0" windowWidth="10644" windowHeight="7008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0" i="1" l="1"/>
  <c r="T79" i="1"/>
  <c r="T78" i="1"/>
  <c r="T77" i="1"/>
  <c r="T76" i="1"/>
  <c r="T75" i="1"/>
  <c r="T74" i="1"/>
  <c r="T73" i="1"/>
  <c r="Q76" i="1"/>
  <c r="Q75" i="1"/>
  <c r="Q74" i="1"/>
  <c r="Q73" i="1"/>
  <c r="C13" i="1" l="1"/>
  <c r="C12" i="1"/>
  <c r="C11" i="1"/>
  <c r="C10" i="1"/>
  <c r="C9" i="1"/>
  <c r="C8" i="1"/>
  <c r="C7" i="1"/>
  <c r="C6" i="1"/>
  <c r="C5" i="1"/>
  <c r="C4" i="1"/>
  <c r="W4" i="1" s="1"/>
  <c r="F73" i="1" l="1"/>
  <c r="F67" i="1"/>
  <c r="F58" i="1"/>
  <c r="F55" i="1"/>
  <c r="W5" i="1"/>
  <c r="W6" i="1" s="1"/>
  <c r="W7" i="1" s="1"/>
  <c r="W8" i="1" s="1"/>
  <c r="W9" i="1" s="1"/>
  <c r="W10" i="1" s="1"/>
  <c r="W11" i="1" s="1"/>
  <c r="W12" i="1" s="1"/>
  <c r="F90" i="1" l="1"/>
  <c r="G84" i="1" s="1"/>
  <c r="F80" i="1"/>
  <c r="F77" i="1"/>
  <c r="F71" i="1"/>
  <c r="F69" i="1"/>
  <c r="F68" i="1"/>
  <c r="F65" i="1"/>
  <c r="F63" i="1"/>
  <c r="F62" i="1"/>
  <c r="F61" i="1"/>
  <c r="F59" i="1"/>
  <c r="F57" i="1"/>
  <c r="F56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G74" i="1" l="1"/>
  <c r="G4" i="1"/>
  <c r="G24" i="1"/>
  <c r="G44" i="1"/>
  <c r="G64" i="1"/>
  <c r="G14" i="1"/>
  <c r="G34" i="1"/>
  <c r="G54" i="1"/>
  <c r="C23" i="1"/>
  <c r="E23" i="1" s="1"/>
  <c r="C22" i="1"/>
  <c r="E22" i="1" s="1"/>
  <c r="C21" i="1"/>
  <c r="E21" i="1" s="1"/>
  <c r="C20" i="1"/>
  <c r="E20" i="1" s="1"/>
  <c r="C19" i="1"/>
  <c r="E19" i="1" s="1"/>
  <c r="C18" i="1"/>
  <c r="E18" i="1" s="1"/>
  <c r="C17" i="1"/>
  <c r="E17" i="1" s="1"/>
  <c r="C16" i="1"/>
  <c r="E16" i="1" s="1"/>
  <c r="C15" i="1"/>
  <c r="E15" i="1" s="1"/>
  <c r="C14" i="1"/>
  <c r="E14" i="1" s="1"/>
  <c r="C31" i="1" l="1"/>
  <c r="E31" i="1" s="1"/>
  <c r="C28" i="1"/>
  <c r="C38" i="1" s="1"/>
  <c r="C24" i="1"/>
  <c r="E24" i="1" s="1"/>
  <c r="C32" i="1"/>
  <c r="C42" i="1" s="1"/>
  <c r="C27" i="1"/>
  <c r="C37" i="1" s="1"/>
  <c r="C25" i="1"/>
  <c r="C29" i="1"/>
  <c r="C33" i="1"/>
  <c r="C26" i="1"/>
  <c r="C30" i="1"/>
  <c r="E28" i="1" l="1"/>
  <c r="C41" i="1"/>
  <c r="C51" i="1" s="1"/>
  <c r="C34" i="1"/>
  <c r="C44" i="1" s="1"/>
  <c r="E32" i="1"/>
  <c r="E27" i="1"/>
  <c r="C48" i="1"/>
  <c r="E38" i="1"/>
  <c r="C39" i="1"/>
  <c r="E29" i="1"/>
  <c r="C40" i="1"/>
  <c r="E30" i="1"/>
  <c r="C35" i="1"/>
  <c r="E25" i="1"/>
  <c r="C36" i="1"/>
  <c r="E26" i="1"/>
  <c r="C43" i="1"/>
  <c r="E33" i="1"/>
  <c r="C52" i="1"/>
  <c r="E42" i="1"/>
  <c r="C47" i="1"/>
  <c r="E37" i="1"/>
  <c r="E41" i="1" l="1"/>
  <c r="E34" i="1"/>
  <c r="C57" i="1"/>
  <c r="E47" i="1"/>
  <c r="C53" i="1"/>
  <c r="E43" i="1"/>
  <c r="C46" i="1"/>
  <c r="E36" i="1"/>
  <c r="C45" i="1"/>
  <c r="E35" i="1"/>
  <c r="C49" i="1"/>
  <c r="E39" i="1"/>
  <c r="C62" i="1"/>
  <c r="E52" i="1"/>
  <c r="C61" i="1"/>
  <c r="E51" i="1"/>
  <c r="C54" i="1"/>
  <c r="E44" i="1"/>
  <c r="C50" i="1"/>
  <c r="E40" i="1"/>
  <c r="C58" i="1"/>
  <c r="E48" i="1"/>
  <c r="C68" i="1" l="1"/>
  <c r="E58" i="1"/>
  <c r="C64" i="1"/>
  <c r="E54" i="1"/>
  <c r="C72" i="1"/>
  <c r="E62" i="1"/>
  <c r="C55" i="1"/>
  <c r="E45" i="1"/>
  <c r="C63" i="1"/>
  <c r="E53" i="1"/>
  <c r="C60" i="1"/>
  <c r="E50" i="1"/>
  <c r="C71" i="1"/>
  <c r="E61" i="1"/>
  <c r="C59" i="1"/>
  <c r="E49" i="1"/>
  <c r="C56" i="1"/>
  <c r="E46" i="1"/>
  <c r="C67" i="1"/>
  <c r="E57" i="1"/>
  <c r="O24" i="1" l="1"/>
  <c r="C77" i="1"/>
  <c r="E67" i="1"/>
  <c r="C69" i="1"/>
  <c r="E59" i="1"/>
  <c r="C70" i="1"/>
  <c r="E60" i="1"/>
  <c r="C65" i="1"/>
  <c r="E55" i="1"/>
  <c r="C74" i="1"/>
  <c r="E64" i="1"/>
  <c r="C66" i="1"/>
  <c r="E56" i="1"/>
  <c r="C81" i="1"/>
  <c r="E71" i="1"/>
  <c r="C73" i="1"/>
  <c r="E63" i="1"/>
  <c r="C82" i="1"/>
  <c r="E72" i="1"/>
  <c r="C78" i="1"/>
  <c r="E68" i="1"/>
  <c r="C88" i="1" l="1"/>
  <c r="E88" i="1" s="1"/>
  <c r="E78" i="1"/>
  <c r="C83" i="1"/>
  <c r="E73" i="1"/>
  <c r="C76" i="1"/>
  <c r="E66" i="1"/>
  <c r="C75" i="1"/>
  <c r="E65" i="1"/>
  <c r="C79" i="1"/>
  <c r="E69" i="1"/>
  <c r="C92" i="1"/>
  <c r="E92" i="1" s="1"/>
  <c r="E82" i="1"/>
  <c r="C91" i="1"/>
  <c r="E91" i="1" s="1"/>
  <c r="E81" i="1"/>
  <c r="C84" i="1"/>
  <c r="E84" i="1" s="1"/>
  <c r="E74" i="1"/>
  <c r="C80" i="1"/>
  <c r="E70" i="1"/>
  <c r="C87" i="1"/>
  <c r="E87" i="1" s="1"/>
  <c r="E77" i="1"/>
  <c r="C85" i="1" l="1"/>
  <c r="E85" i="1" s="1"/>
  <c r="E75" i="1"/>
  <c r="C93" i="1"/>
  <c r="E93" i="1" s="1"/>
  <c r="E83" i="1"/>
  <c r="C90" i="1"/>
  <c r="E90" i="1" s="1"/>
  <c r="E80" i="1"/>
  <c r="C89" i="1"/>
  <c r="E89" i="1" s="1"/>
  <c r="E79" i="1"/>
  <c r="C86" i="1"/>
  <c r="E86" i="1" s="1"/>
  <c r="E76" i="1"/>
</calcChain>
</file>

<file path=xl/sharedStrings.xml><?xml version="1.0" encoding="utf-8"?>
<sst xmlns="http://schemas.openxmlformats.org/spreadsheetml/2006/main" count="134" uniqueCount="29">
  <si>
    <t>neat</t>
  </si>
  <si>
    <t>1:2</t>
  </si>
  <si>
    <t>1:4</t>
  </si>
  <si>
    <t>1:8</t>
  </si>
  <si>
    <t>1:16</t>
  </si>
  <si>
    <t>1:32</t>
  </si>
  <si>
    <t>1:64</t>
  </si>
  <si>
    <t>1:128</t>
  </si>
  <si>
    <t>1:256</t>
  </si>
  <si>
    <t>-</t>
  </si>
  <si>
    <t>Dilution</t>
  </si>
  <si>
    <t>anticipated result (copies/g)</t>
  </si>
  <si>
    <t>obtained result (copies/g)</t>
  </si>
  <si>
    <t>log anticipated result</t>
  </si>
  <si>
    <t>log obtained result</t>
  </si>
  <si>
    <t>DATA for PODLOD calculator</t>
  </si>
  <si>
    <t>level of inoculum</t>
  </si>
  <si>
    <t>no. of inoculated tubes</t>
  </si>
  <si>
    <t>no. of positive tubes</t>
  </si>
  <si>
    <r>
      <t>calculated LOD</t>
    </r>
    <r>
      <rPr>
        <b/>
        <vertAlign val="subscript"/>
        <sz val="11"/>
        <color theme="1"/>
        <rFont val="Calibri"/>
        <family val="2"/>
        <scheme val="minor"/>
      </rPr>
      <t>95</t>
    </r>
    <r>
      <rPr>
        <b/>
        <sz val="11"/>
        <color theme="1"/>
        <rFont val="Calibri"/>
        <family val="2"/>
        <scheme val="minor"/>
      </rPr>
      <t xml:space="preserve"> using PODLOD calculator is 56.2 copies/g</t>
    </r>
  </si>
  <si>
    <t>Standard deviation (log)</t>
  </si>
  <si>
    <t>LINEARITY/CALCULATION OF SLOPE</t>
  </si>
  <si>
    <t>all data above LOD considered for determination of LOQ</t>
  </si>
  <si>
    <r>
      <t>NOTE: anticipated result is below the calculated LOD</t>
    </r>
    <r>
      <rPr>
        <vertAlign val="subscript"/>
        <sz val="11"/>
        <color rgb="FFFF0000"/>
        <rFont val="Calibri"/>
        <family val="2"/>
        <scheme val="minor"/>
      </rPr>
      <t>95</t>
    </r>
    <r>
      <rPr>
        <sz val="11"/>
        <color rgb="FFFF0000"/>
        <rFont val="Calibri"/>
        <family val="2"/>
        <scheme val="minor"/>
      </rPr>
      <t>, these values are discarded for the determination of linearity/LOQ</t>
    </r>
  </si>
  <si>
    <t>LIMIT OF QUANTIFICATION</t>
  </si>
  <si>
    <t>NOTE: standard deviation of data set at this level &gt;0.33; set LOQ above this level</t>
  </si>
  <si>
    <t>NOTE: standard deviation of data set at this level (and all higher levels) &lt;0.33; set LOQ at this level (131 copies/g)</t>
  </si>
  <si>
    <t>LOG FUNCTION</t>
  </si>
  <si>
    <t>POWER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</si>
</sst>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/>
    <xf numFmtId="2" fontId="1" fillId="0" borderId="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5617563719654"/>
          <c:y val="3.85559060637925E-2"/>
          <c:w val="0.65593752000512129"/>
          <c:h val="0.7972370567243762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Sheet1!$E$4:$E$93</c:f>
              <c:numCache>
                <c:formatCode>0.00</c:formatCode>
                <c:ptCount val="90"/>
                <c:pt idx="0">
                  <c:v>3.0213034058506381</c:v>
                </c:pt>
                <c:pt idx="1">
                  <c:v>3.0213034058506381</c:v>
                </c:pt>
                <c:pt idx="2">
                  <c:v>3.0213034058506381</c:v>
                </c:pt>
                <c:pt idx="3">
                  <c:v>3.0213034058506381</c:v>
                </c:pt>
                <c:pt idx="4">
                  <c:v>3.0213034058506381</c:v>
                </c:pt>
                <c:pt idx="5">
                  <c:v>3.0213034058506381</c:v>
                </c:pt>
                <c:pt idx="6">
                  <c:v>3.0213034058506381</c:v>
                </c:pt>
                <c:pt idx="7">
                  <c:v>3.0213034058506381</c:v>
                </c:pt>
                <c:pt idx="8">
                  <c:v>3.0213034058506381</c:v>
                </c:pt>
                <c:pt idx="9">
                  <c:v>3.0213034058506381</c:v>
                </c:pt>
                <c:pt idx="10">
                  <c:v>2.7202734101866568</c:v>
                </c:pt>
                <c:pt idx="11">
                  <c:v>2.7202734101866568</c:v>
                </c:pt>
                <c:pt idx="12">
                  <c:v>2.7202734101866568</c:v>
                </c:pt>
                <c:pt idx="13">
                  <c:v>2.7202734101866568</c:v>
                </c:pt>
                <c:pt idx="14">
                  <c:v>2.7202734101866568</c:v>
                </c:pt>
                <c:pt idx="15">
                  <c:v>2.7202734101866568</c:v>
                </c:pt>
                <c:pt idx="16">
                  <c:v>2.7202734101866568</c:v>
                </c:pt>
                <c:pt idx="17">
                  <c:v>2.7202734101866568</c:v>
                </c:pt>
                <c:pt idx="18">
                  <c:v>2.7202734101866568</c:v>
                </c:pt>
                <c:pt idx="19">
                  <c:v>2.7202734101866568</c:v>
                </c:pt>
                <c:pt idx="20">
                  <c:v>2.4192434145226756</c:v>
                </c:pt>
                <c:pt idx="21">
                  <c:v>2.4192434145226756</c:v>
                </c:pt>
                <c:pt idx="22">
                  <c:v>2.4192434145226756</c:v>
                </c:pt>
                <c:pt idx="23">
                  <c:v>2.4192434145226756</c:v>
                </c:pt>
                <c:pt idx="24">
                  <c:v>2.4192434145226756</c:v>
                </c:pt>
                <c:pt idx="25">
                  <c:v>2.4192434145226756</c:v>
                </c:pt>
                <c:pt idx="26">
                  <c:v>2.4192434145226756</c:v>
                </c:pt>
                <c:pt idx="27">
                  <c:v>2.4192434145226756</c:v>
                </c:pt>
                <c:pt idx="28">
                  <c:v>2.4192434145226756</c:v>
                </c:pt>
                <c:pt idx="29">
                  <c:v>2.4192434145226756</c:v>
                </c:pt>
                <c:pt idx="30">
                  <c:v>2.1182134188586943</c:v>
                </c:pt>
                <c:pt idx="31">
                  <c:v>2.1182134188586943</c:v>
                </c:pt>
                <c:pt idx="32">
                  <c:v>2.1182134188586943</c:v>
                </c:pt>
                <c:pt idx="33">
                  <c:v>2.1182134188586943</c:v>
                </c:pt>
                <c:pt idx="34">
                  <c:v>2.1182134188586943</c:v>
                </c:pt>
                <c:pt idx="35">
                  <c:v>2.1182134188586943</c:v>
                </c:pt>
                <c:pt idx="36">
                  <c:v>2.1182134188586943</c:v>
                </c:pt>
                <c:pt idx="37">
                  <c:v>2.1182134188586943</c:v>
                </c:pt>
                <c:pt idx="38">
                  <c:v>2.1182134188586943</c:v>
                </c:pt>
                <c:pt idx="39">
                  <c:v>2.1182134188586943</c:v>
                </c:pt>
                <c:pt idx="40">
                  <c:v>1.817183423194713</c:v>
                </c:pt>
                <c:pt idx="41">
                  <c:v>1.817183423194713</c:v>
                </c:pt>
                <c:pt idx="42">
                  <c:v>1.817183423194713</c:v>
                </c:pt>
                <c:pt idx="43">
                  <c:v>1.817183423194713</c:v>
                </c:pt>
                <c:pt idx="44">
                  <c:v>1.817183423194713</c:v>
                </c:pt>
                <c:pt idx="45">
                  <c:v>1.817183423194713</c:v>
                </c:pt>
                <c:pt idx="46">
                  <c:v>1.817183423194713</c:v>
                </c:pt>
                <c:pt idx="47">
                  <c:v>1.817183423194713</c:v>
                </c:pt>
                <c:pt idx="48">
                  <c:v>1.817183423194713</c:v>
                </c:pt>
                <c:pt idx="49">
                  <c:v>1.817183423194713</c:v>
                </c:pt>
                <c:pt idx="50">
                  <c:v>1.5161534275307318</c:v>
                </c:pt>
                <c:pt idx="51">
                  <c:v>1.5161534275307318</c:v>
                </c:pt>
                <c:pt idx="52">
                  <c:v>1.5161534275307318</c:v>
                </c:pt>
                <c:pt idx="53">
                  <c:v>1.5161534275307318</c:v>
                </c:pt>
                <c:pt idx="54">
                  <c:v>1.5161534275307318</c:v>
                </c:pt>
                <c:pt idx="55">
                  <c:v>1.5161534275307318</c:v>
                </c:pt>
                <c:pt idx="56">
                  <c:v>1.5161534275307318</c:v>
                </c:pt>
                <c:pt idx="57">
                  <c:v>1.5161534275307318</c:v>
                </c:pt>
                <c:pt idx="58">
                  <c:v>1.5161534275307318</c:v>
                </c:pt>
                <c:pt idx="59">
                  <c:v>1.5161534275307318</c:v>
                </c:pt>
                <c:pt idx="60">
                  <c:v>1.2151234318667508</c:v>
                </c:pt>
                <c:pt idx="61">
                  <c:v>1.2151234318667508</c:v>
                </c:pt>
                <c:pt idx="62">
                  <c:v>1.2151234318667508</c:v>
                </c:pt>
                <c:pt idx="63">
                  <c:v>1.2151234318667508</c:v>
                </c:pt>
                <c:pt idx="64">
                  <c:v>1.2151234318667508</c:v>
                </c:pt>
                <c:pt idx="65">
                  <c:v>1.2151234318667508</c:v>
                </c:pt>
                <c:pt idx="66">
                  <c:v>1.2151234318667508</c:v>
                </c:pt>
                <c:pt idx="67">
                  <c:v>1.2151234318667508</c:v>
                </c:pt>
                <c:pt idx="68">
                  <c:v>1.2151234318667508</c:v>
                </c:pt>
                <c:pt idx="69">
                  <c:v>1.2151234318667508</c:v>
                </c:pt>
                <c:pt idx="70">
                  <c:v>0.9140934362027695</c:v>
                </c:pt>
                <c:pt idx="71">
                  <c:v>0.9140934362027695</c:v>
                </c:pt>
                <c:pt idx="72">
                  <c:v>0.9140934362027695</c:v>
                </c:pt>
                <c:pt idx="73">
                  <c:v>0.9140934362027695</c:v>
                </c:pt>
                <c:pt idx="74">
                  <c:v>0.9140934362027695</c:v>
                </c:pt>
                <c:pt idx="75">
                  <c:v>0.9140934362027695</c:v>
                </c:pt>
                <c:pt idx="76">
                  <c:v>0.9140934362027695</c:v>
                </c:pt>
                <c:pt idx="77">
                  <c:v>0.9140934362027695</c:v>
                </c:pt>
                <c:pt idx="78">
                  <c:v>0.9140934362027695</c:v>
                </c:pt>
                <c:pt idx="79">
                  <c:v>0.9140934362027695</c:v>
                </c:pt>
                <c:pt idx="80">
                  <c:v>0.61306344053878825</c:v>
                </c:pt>
                <c:pt idx="81">
                  <c:v>0.61306344053878825</c:v>
                </c:pt>
                <c:pt idx="82">
                  <c:v>0.61306344053878825</c:v>
                </c:pt>
                <c:pt idx="83">
                  <c:v>0.61306344053878825</c:v>
                </c:pt>
                <c:pt idx="84">
                  <c:v>0.61306344053878825</c:v>
                </c:pt>
                <c:pt idx="85">
                  <c:v>0.61306344053878825</c:v>
                </c:pt>
                <c:pt idx="86">
                  <c:v>0.61306344053878825</c:v>
                </c:pt>
                <c:pt idx="87">
                  <c:v>0.61306344053878825</c:v>
                </c:pt>
                <c:pt idx="88">
                  <c:v>0.61306344053878825</c:v>
                </c:pt>
                <c:pt idx="89">
                  <c:v>0.61306344053878825</c:v>
                </c:pt>
              </c:numCache>
            </c:numRef>
          </c:xVal>
          <c:yVal>
            <c:numRef>
              <c:f>Sheet1!$F$4:$F$93</c:f>
              <c:numCache>
                <c:formatCode>0.00</c:formatCode>
                <c:ptCount val="90"/>
                <c:pt idx="0">
                  <c:v>2.9052560487484511</c:v>
                </c:pt>
                <c:pt idx="1">
                  <c:v>2.9858753573083936</c:v>
                </c:pt>
                <c:pt idx="2">
                  <c:v>3.0526939419249679</c:v>
                </c:pt>
                <c:pt idx="3">
                  <c:v>3.0740846890282438</c:v>
                </c:pt>
                <c:pt idx="4">
                  <c:v>3.0726174765452368</c:v>
                </c:pt>
                <c:pt idx="5">
                  <c:v>3.0281644194244697</c:v>
                </c:pt>
                <c:pt idx="6">
                  <c:v>3.0670708560453703</c:v>
                </c:pt>
                <c:pt idx="7">
                  <c:v>3.0507663112330423</c:v>
                </c:pt>
                <c:pt idx="8">
                  <c:v>3.0409976924234905</c:v>
                </c:pt>
                <c:pt idx="9">
                  <c:v>2.9355072658247128</c:v>
                </c:pt>
                <c:pt idx="10">
                  <c:v>2.4955443375464483</c:v>
                </c:pt>
                <c:pt idx="11">
                  <c:v>2.7986506454452691</c:v>
                </c:pt>
                <c:pt idx="12">
                  <c:v>2.8686444383948255</c:v>
                </c:pt>
                <c:pt idx="13">
                  <c:v>2.6294095991027189</c:v>
                </c:pt>
                <c:pt idx="14">
                  <c:v>2.6776069527204931</c:v>
                </c:pt>
                <c:pt idx="15">
                  <c:v>2.4941545940184429</c:v>
                </c:pt>
                <c:pt idx="16">
                  <c:v>2.6304278750250241</c:v>
                </c:pt>
                <c:pt idx="17">
                  <c:v>2.6384892569546374</c:v>
                </c:pt>
                <c:pt idx="18">
                  <c:v>2.6910814921229687</c:v>
                </c:pt>
                <c:pt idx="19">
                  <c:v>2.8318697742805017</c:v>
                </c:pt>
                <c:pt idx="20">
                  <c:v>2.5198279937757189</c:v>
                </c:pt>
                <c:pt idx="21">
                  <c:v>2.3364597338485296</c:v>
                </c:pt>
                <c:pt idx="22">
                  <c:v>2.4969296480732148</c:v>
                </c:pt>
                <c:pt idx="23">
                  <c:v>2.307496037913213</c:v>
                </c:pt>
                <c:pt idx="24">
                  <c:v>2.403120521175818</c:v>
                </c:pt>
                <c:pt idx="25">
                  <c:v>2.2278867046136734</c:v>
                </c:pt>
                <c:pt idx="26">
                  <c:v>2.3802112417116059</c:v>
                </c:pt>
                <c:pt idx="27">
                  <c:v>2.357934847000454</c:v>
                </c:pt>
                <c:pt idx="28">
                  <c:v>2.3364597338485296</c:v>
                </c:pt>
                <c:pt idx="29">
                  <c:v>2.4409090820652177</c:v>
                </c:pt>
                <c:pt idx="30">
                  <c:v>2.1613680022349748</c:v>
                </c:pt>
                <c:pt idx="31">
                  <c:v>1.9777236052888478</c:v>
                </c:pt>
                <c:pt idx="32">
                  <c:v>2.220108088040055</c:v>
                </c:pt>
                <c:pt idx="33">
                  <c:v>2.1038037209559568</c:v>
                </c:pt>
                <c:pt idx="34">
                  <c:v>2.2329961103921536</c:v>
                </c:pt>
                <c:pt idx="35">
                  <c:v>2.0791812460476247</c:v>
                </c:pt>
                <c:pt idx="36">
                  <c:v>1.954242509439325</c:v>
                </c:pt>
                <c:pt idx="37">
                  <c:v>2.0492180226701815</c:v>
                </c:pt>
                <c:pt idx="38">
                  <c:v>2.0453229787866576</c:v>
                </c:pt>
                <c:pt idx="39">
                  <c:v>2.1846914308175989</c:v>
                </c:pt>
                <c:pt idx="40">
                  <c:v>2.1702617153949575</c:v>
                </c:pt>
                <c:pt idx="41">
                  <c:v>1.9777236052888478</c:v>
                </c:pt>
                <c:pt idx="42">
                  <c:v>1.3424226808222062</c:v>
                </c:pt>
                <c:pt idx="43">
                  <c:v>1.7323937598229686</c:v>
                </c:pt>
                <c:pt idx="44">
                  <c:v>2.12057393120585</c:v>
                </c:pt>
                <c:pt idx="45">
                  <c:v>1.3979400086720377</c:v>
                </c:pt>
                <c:pt idx="46">
                  <c:v>2.143014800254095</c:v>
                </c:pt>
                <c:pt idx="47">
                  <c:v>2.2227164711475833</c:v>
                </c:pt>
                <c:pt idx="48">
                  <c:v>2.12057393120585</c:v>
                </c:pt>
                <c:pt idx="49">
                  <c:v>1.5440680443502757</c:v>
                </c:pt>
                <c:pt idx="50">
                  <c:v>1.6812412373755872</c:v>
                </c:pt>
                <c:pt idx="51">
                  <c:v>1.8260748027008264</c:v>
                </c:pt>
                <c:pt idx="52">
                  <c:v>1.9138138523837167</c:v>
                </c:pt>
                <c:pt idx="53">
                  <c:v>1.4471580313422192</c:v>
                </c:pt>
                <c:pt idx="54">
                  <c:v>1.7481880270062005</c:v>
                </c:pt>
                <c:pt idx="55">
                  <c:v>1.9590413923210936</c:v>
                </c:pt>
                <c:pt idx="56">
                  <c:v>0</c:v>
                </c:pt>
                <c:pt idx="57">
                  <c:v>1.7075701760979363</c:v>
                </c:pt>
                <c:pt idx="58">
                  <c:v>1.4623979978989561</c:v>
                </c:pt>
                <c:pt idx="59">
                  <c:v>1.7853298350107671</c:v>
                </c:pt>
                <c:pt idx="60">
                  <c:v>0</c:v>
                </c:pt>
                <c:pt idx="61">
                  <c:v>1.8195439355418688</c:v>
                </c:pt>
                <c:pt idx="62">
                  <c:v>0</c:v>
                </c:pt>
                <c:pt idx="63">
                  <c:v>1.5440680443502757</c:v>
                </c:pt>
                <c:pt idx="64">
                  <c:v>1.4313637641589874</c:v>
                </c:pt>
                <c:pt idx="65">
                  <c:v>1.3979400086720377</c:v>
                </c:pt>
                <c:pt idx="66">
                  <c:v>0</c:v>
                </c:pt>
                <c:pt idx="67">
                  <c:v>1.6232492903979006</c:v>
                </c:pt>
                <c:pt idx="68">
                  <c:v>0</c:v>
                </c:pt>
                <c:pt idx="69">
                  <c:v>1.6434526764861874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1.3222192947339193</c:v>
                </c:pt>
                <c:pt idx="74">
                  <c:v>0</c:v>
                </c:pt>
                <c:pt idx="75">
                  <c:v>0</c:v>
                </c:pt>
                <c:pt idx="76">
                  <c:v>1.414973347970818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1.4771212547196624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D2-4ACC-9E44-150A14075A09}"/>
            </c:ext>
          </c:extLst>
        </c:ser>
        <c:ser>
          <c:idx val="1"/>
          <c:order val="1"/>
          <c:tx>
            <c:v>line of equivalence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Sheet1!$L$21:$L$22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Sheet1!$M$21:$M$22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D2-4ACC-9E44-150A14075A09}"/>
            </c:ext>
          </c:extLst>
        </c:ser>
        <c:ser>
          <c:idx val="2"/>
          <c:order val="2"/>
          <c:tx>
            <c:v>line of equivalence (+/- 0.5 logs)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tx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Sheet1!$L$21:$L$22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Sheet1!$N$21:$N$22</c:f>
              <c:numCache>
                <c:formatCode>General</c:formatCode>
                <c:ptCount val="2"/>
                <c:pt idx="0">
                  <c:v>0.5</c:v>
                </c:pt>
                <c:pt idx="1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D2-4ACC-9E44-150A14075A09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tx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Sheet1!$L$21:$L$22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Sheet1!$O$21:$O$22</c:f>
              <c:numCache>
                <c:formatCode>General</c:formatCode>
                <c:ptCount val="2"/>
                <c:pt idx="0">
                  <c:v>-0.5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D2-4ACC-9E44-150A14075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05552"/>
        <c:axId val="293510800"/>
      </c:scatterChart>
      <c:valAx>
        <c:axId val="220205552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anticipated result - log copies/g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10800"/>
        <c:crosses val="autoZero"/>
        <c:crossBetween val="midCat"/>
      </c:valAx>
      <c:valAx>
        <c:axId val="29351080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obtained result - log copies/g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205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79655406520911443"/>
          <c:y val="0.31160099467061886"/>
          <c:w val="0.19060896431591751"/>
          <c:h val="0.236594715881334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147859201648878"/>
                  <c:y val="2.434807861960887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Sheet1!$E$4:$E$53</c:f>
              <c:numCache>
                <c:formatCode>0.00</c:formatCode>
                <c:ptCount val="50"/>
                <c:pt idx="0">
                  <c:v>3.0213034058506381</c:v>
                </c:pt>
                <c:pt idx="1">
                  <c:v>3.0213034058506381</c:v>
                </c:pt>
                <c:pt idx="2">
                  <c:v>3.0213034058506381</c:v>
                </c:pt>
                <c:pt idx="3">
                  <c:v>3.0213034058506381</c:v>
                </c:pt>
                <c:pt idx="4">
                  <c:v>3.0213034058506381</c:v>
                </c:pt>
                <c:pt idx="5">
                  <c:v>3.0213034058506381</c:v>
                </c:pt>
                <c:pt idx="6">
                  <c:v>3.0213034058506381</c:v>
                </c:pt>
                <c:pt idx="7">
                  <c:v>3.0213034058506381</c:v>
                </c:pt>
                <c:pt idx="8">
                  <c:v>3.0213034058506381</c:v>
                </c:pt>
                <c:pt idx="9">
                  <c:v>3.0213034058506381</c:v>
                </c:pt>
                <c:pt idx="10">
                  <c:v>2.7202734101866568</c:v>
                </c:pt>
                <c:pt idx="11">
                  <c:v>2.7202734101866568</c:v>
                </c:pt>
                <c:pt idx="12">
                  <c:v>2.7202734101866568</c:v>
                </c:pt>
                <c:pt idx="13">
                  <c:v>2.7202734101866568</c:v>
                </c:pt>
                <c:pt idx="14">
                  <c:v>2.7202734101866568</c:v>
                </c:pt>
                <c:pt idx="15">
                  <c:v>2.7202734101866568</c:v>
                </c:pt>
                <c:pt idx="16">
                  <c:v>2.7202734101866568</c:v>
                </c:pt>
                <c:pt idx="17">
                  <c:v>2.7202734101866568</c:v>
                </c:pt>
                <c:pt idx="18">
                  <c:v>2.7202734101866568</c:v>
                </c:pt>
                <c:pt idx="19">
                  <c:v>2.7202734101866568</c:v>
                </c:pt>
                <c:pt idx="20">
                  <c:v>2.4192434145226756</c:v>
                </c:pt>
                <c:pt idx="21">
                  <c:v>2.4192434145226756</c:v>
                </c:pt>
                <c:pt idx="22">
                  <c:v>2.4192434145226756</c:v>
                </c:pt>
                <c:pt idx="23">
                  <c:v>2.4192434145226756</c:v>
                </c:pt>
                <c:pt idx="24">
                  <c:v>2.4192434145226756</c:v>
                </c:pt>
                <c:pt idx="25">
                  <c:v>2.4192434145226756</c:v>
                </c:pt>
                <c:pt idx="26">
                  <c:v>2.4192434145226756</c:v>
                </c:pt>
                <c:pt idx="27">
                  <c:v>2.4192434145226756</c:v>
                </c:pt>
                <c:pt idx="28">
                  <c:v>2.4192434145226756</c:v>
                </c:pt>
                <c:pt idx="29">
                  <c:v>2.4192434145226756</c:v>
                </c:pt>
                <c:pt idx="30">
                  <c:v>2.1182134188586943</c:v>
                </c:pt>
                <c:pt idx="31">
                  <c:v>2.1182134188586943</c:v>
                </c:pt>
                <c:pt idx="32">
                  <c:v>2.1182134188586943</c:v>
                </c:pt>
                <c:pt idx="33">
                  <c:v>2.1182134188586943</c:v>
                </c:pt>
                <c:pt idx="34">
                  <c:v>2.1182134188586943</c:v>
                </c:pt>
                <c:pt idx="35">
                  <c:v>2.1182134188586943</c:v>
                </c:pt>
                <c:pt idx="36">
                  <c:v>2.1182134188586943</c:v>
                </c:pt>
                <c:pt idx="37">
                  <c:v>2.1182134188586943</c:v>
                </c:pt>
                <c:pt idx="38">
                  <c:v>2.1182134188586943</c:v>
                </c:pt>
                <c:pt idx="39">
                  <c:v>2.1182134188586943</c:v>
                </c:pt>
                <c:pt idx="40">
                  <c:v>1.817183423194713</c:v>
                </c:pt>
                <c:pt idx="41">
                  <c:v>1.817183423194713</c:v>
                </c:pt>
                <c:pt idx="42">
                  <c:v>1.817183423194713</c:v>
                </c:pt>
                <c:pt idx="43">
                  <c:v>1.817183423194713</c:v>
                </c:pt>
                <c:pt idx="44">
                  <c:v>1.817183423194713</c:v>
                </c:pt>
                <c:pt idx="45">
                  <c:v>1.817183423194713</c:v>
                </c:pt>
                <c:pt idx="46">
                  <c:v>1.817183423194713</c:v>
                </c:pt>
                <c:pt idx="47">
                  <c:v>1.817183423194713</c:v>
                </c:pt>
                <c:pt idx="48">
                  <c:v>1.817183423194713</c:v>
                </c:pt>
                <c:pt idx="49">
                  <c:v>1.817183423194713</c:v>
                </c:pt>
              </c:numCache>
            </c:numRef>
          </c:xVal>
          <c:yVal>
            <c:numRef>
              <c:f>Sheet1!$F$4:$F$53</c:f>
              <c:numCache>
                <c:formatCode>0.00</c:formatCode>
                <c:ptCount val="50"/>
                <c:pt idx="0">
                  <c:v>2.9052560487484511</c:v>
                </c:pt>
                <c:pt idx="1">
                  <c:v>2.9858753573083936</c:v>
                </c:pt>
                <c:pt idx="2">
                  <c:v>3.0526939419249679</c:v>
                </c:pt>
                <c:pt idx="3">
                  <c:v>3.0740846890282438</c:v>
                </c:pt>
                <c:pt idx="4">
                  <c:v>3.0726174765452368</c:v>
                </c:pt>
                <c:pt idx="5">
                  <c:v>3.0281644194244697</c:v>
                </c:pt>
                <c:pt idx="6">
                  <c:v>3.0670708560453703</c:v>
                </c:pt>
                <c:pt idx="7">
                  <c:v>3.0507663112330423</c:v>
                </c:pt>
                <c:pt idx="8">
                  <c:v>3.0409976924234905</c:v>
                </c:pt>
                <c:pt idx="9">
                  <c:v>2.9355072658247128</c:v>
                </c:pt>
                <c:pt idx="10">
                  <c:v>2.4955443375464483</c:v>
                </c:pt>
                <c:pt idx="11">
                  <c:v>2.7986506454452691</c:v>
                </c:pt>
                <c:pt idx="12">
                  <c:v>2.8686444383948255</c:v>
                </c:pt>
                <c:pt idx="13">
                  <c:v>2.6294095991027189</c:v>
                </c:pt>
                <c:pt idx="14">
                  <c:v>2.6776069527204931</c:v>
                </c:pt>
                <c:pt idx="15">
                  <c:v>2.4941545940184429</c:v>
                </c:pt>
                <c:pt idx="16">
                  <c:v>2.6304278750250241</c:v>
                </c:pt>
                <c:pt idx="17">
                  <c:v>2.6384892569546374</c:v>
                </c:pt>
                <c:pt idx="18">
                  <c:v>2.6910814921229687</c:v>
                </c:pt>
                <c:pt idx="19">
                  <c:v>2.8318697742805017</c:v>
                </c:pt>
                <c:pt idx="20">
                  <c:v>2.5198279937757189</c:v>
                </c:pt>
                <c:pt idx="21">
                  <c:v>2.3364597338485296</c:v>
                </c:pt>
                <c:pt idx="22">
                  <c:v>2.4969296480732148</c:v>
                </c:pt>
                <c:pt idx="23">
                  <c:v>2.307496037913213</c:v>
                </c:pt>
                <c:pt idx="24">
                  <c:v>2.403120521175818</c:v>
                </c:pt>
                <c:pt idx="25">
                  <c:v>2.2278867046136734</c:v>
                </c:pt>
                <c:pt idx="26">
                  <c:v>2.3802112417116059</c:v>
                </c:pt>
                <c:pt idx="27">
                  <c:v>2.357934847000454</c:v>
                </c:pt>
                <c:pt idx="28">
                  <c:v>2.3364597338485296</c:v>
                </c:pt>
                <c:pt idx="29">
                  <c:v>2.4409090820652177</c:v>
                </c:pt>
                <c:pt idx="30">
                  <c:v>2.1613680022349748</c:v>
                </c:pt>
                <c:pt idx="31">
                  <c:v>1.9777236052888478</c:v>
                </c:pt>
                <c:pt idx="32">
                  <c:v>2.220108088040055</c:v>
                </c:pt>
                <c:pt idx="33">
                  <c:v>2.1038037209559568</c:v>
                </c:pt>
                <c:pt idx="34">
                  <c:v>2.2329961103921536</c:v>
                </c:pt>
                <c:pt idx="35">
                  <c:v>2.0791812460476247</c:v>
                </c:pt>
                <c:pt idx="36">
                  <c:v>1.954242509439325</c:v>
                </c:pt>
                <c:pt idx="37">
                  <c:v>2.0492180226701815</c:v>
                </c:pt>
                <c:pt idx="38">
                  <c:v>2.0453229787866576</c:v>
                </c:pt>
                <c:pt idx="39">
                  <c:v>2.1846914308175989</c:v>
                </c:pt>
                <c:pt idx="40">
                  <c:v>2.1702617153949575</c:v>
                </c:pt>
                <c:pt idx="41">
                  <c:v>1.9777236052888478</c:v>
                </c:pt>
                <c:pt idx="42">
                  <c:v>1.3424226808222062</c:v>
                </c:pt>
                <c:pt idx="43">
                  <c:v>1.7323937598229686</c:v>
                </c:pt>
                <c:pt idx="44">
                  <c:v>2.12057393120585</c:v>
                </c:pt>
                <c:pt idx="45">
                  <c:v>1.3979400086720377</c:v>
                </c:pt>
                <c:pt idx="46">
                  <c:v>2.143014800254095</c:v>
                </c:pt>
                <c:pt idx="47">
                  <c:v>2.2227164711475833</c:v>
                </c:pt>
                <c:pt idx="48">
                  <c:v>2.12057393120585</c:v>
                </c:pt>
                <c:pt idx="49">
                  <c:v>1.5440680443502757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04-47A9-B435-5C2B6970A44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Sheet1!$L$21:$L$22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Sheet1!$M$21:$M$22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04-47A9-B435-5C2B6970A44E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Sheet1!$L$21:$L$22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Sheet1!$N$21:$N$22</c:f>
              <c:numCache>
                <c:formatCode>General</c:formatCode>
                <c:ptCount val="2"/>
                <c:pt idx="0">
                  <c:v>0.5</c:v>
                </c:pt>
                <c:pt idx="1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04-47A9-B435-5C2B6970A44E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Sheet1!$L$21:$L$22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Sheet1!$O$21:$O$22</c:f>
              <c:numCache>
                <c:formatCode>General</c:formatCode>
                <c:ptCount val="2"/>
                <c:pt idx="0">
                  <c:v>-0.5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904-47A9-B435-5C2B6970A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05552"/>
        <c:axId val="293510800"/>
      </c:scatterChart>
      <c:valAx>
        <c:axId val="220205552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anticipated result - log copies/g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10800"/>
        <c:crosses val="autoZero"/>
        <c:crossBetween val="midCat"/>
      </c:valAx>
      <c:valAx>
        <c:axId val="29351080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obtained result - log copies/g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20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35570388138568"/>
          <c:y val="0.10824662813102122"/>
          <c:w val="0.77665762806139294"/>
          <c:h val="0.7112205482985148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backward val="100"/>
            <c:dispRSqr val="0"/>
            <c:dispEq val="1"/>
            <c:trendlineLbl>
              <c:layout>
                <c:manualLayout>
                  <c:x val="-1.2960920601537185E-2"/>
                  <c:y val="-0.1619739974363669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Sheet1!$C$4:$C$53</c:f>
              <c:numCache>
                <c:formatCode>0.00</c:formatCode>
                <c:ptCount val="50"/>
                <c:pt idx="0">
                  <c:v>1050.2759138461549</c:v>
                </c:pt>
                <c:pt idx="1">
                  <c:v>1050.2759138461549</c:v>
                </c:pt>
                <c:pt idx="2">
                  <c:v>1050.2759138461549</c:v>
                </c:pt>
                <c:pt idx="3">
                  <c:v>1050.2759138461549</c:v>
                </c:pt>
                <c:pt idx="4">
                  <c:v>1050.2759138461549</c:v>
                </c:pt>
                <c:pt idx="5">
                  <c:v>1050.2759138461549</c:v>
                </c:pt>
                <c:pt idx="6">
                  <c:v>1050.2759138461549</c:v>
                </c:pt>
                <c:pt idx="7">
                  <c:v>1050.2759138461549</c:v>
                </c:pt>
                <c:pt idx="8">
                  <c:v>1050.2759138461549</c:v>
                </c:pt>
                <c:pt idx="9">
                  <c:v>1050.2759138461549</c:v>
                </c:pt>
                <c:pt idx="10">
                  <c:v>525.13795692307747</c:v>
                </c:pt>
                <c:pt idx="11">
                  <c:v>525.13795692307747</c:v>
                </c:pt>
                <c:pt idx="12">
                  <c:v>525.13795692307747</c:v>
                </c:pt>
                <c:pt idx="13">
                  <c:v>525.13795692307747</c:v>
                </c:pt>
                <c:pt idx="14">
                  <c:v>525.13795692307747</c:v>
                </c:pt>
                <c:pt idx="15">
                  <c:v>525.13795692307747</c:v>
                </c:pt>
                <c:pt idx="16">
                  <c:v>525.13795692307747</c:v>
                </c:pt>
                <c:pt idx="17">
                  <c:v>525.13795692307747</c:v>
                </c:pt>
                <c:pt idx="18">
                  <c:v>525.13795692307747</c:v>
                </c:pt>
                <c:pt idx="19">
                  <c:v>525.13795692307747</c:v>
                </c:pt>
                <c:pt idx="20">
                  <c:v>262.56897846153873</c:v>
                </c:pt>
                <c:pt idx="21">
                  <c:v>262.56897846153873</c:v>
                </c:pt>
                <c:pt idx="22">
                  <c:v>262.56897846153873</c:v>
                </c:pt>
                <c:pt idx="23">
                  <c:v>262.56897846153873</c:v>
                </c:pt>
                <c:pt idx="24">
                  <c:v>262.56897846153873</c:v>
                </c:pt>
                <c:pt idx="25">
                  <c:v>262.56897846153873</c:v>
                </c:pt>
                <c:pt idx="26">
                  <c:v>262.56897846153873</c:v>
                </c:pt>
                <c:pt idx="27">
                  <c:v>262.56897846153873</c:v>
                </c:pt>
                <c:pt idx="28">
                  <c:v>262.56897846153873</c:v>
                </c:pt>
                <c:pt idx="29">
                  <c:v>262.56897846153873</c:v>
                </c:pt>
                <c:pt idx="30">
                  <c:v>131.28448923076937</c:v>
                </c:pt>
                <c:pt idx="31">
                  <c:v>131.28448923076937</c:v>
                </c:pt>
                <c:pt idx="32">
                  <c:v>131.28448923076937</c:v>
                </c:pt>
                <c:pt idx="33">
                  <c:v>131.28448923076937</c:v>
                </c:pt>
                <c:pt idx="34">
                  <c:v>131.28448923076937</c:v>
                </c:pt>
                <c:pt idx="35">
                  <c:v>131.28448923076937</c:v>
                </c:pt>
                <c:pt idx="36">
                  <c:v>131.28448923076937</c:v>
                </c:pt>
                <c:pt idx="37">
                  <c:v>131.28448923076937</c:v>
                </c:pt>
                <c:pt idx="38">
                  <c:v>131.28448923076937</c:v>
                </c:pt>
                <c:pt idx="39">
                  <c:v>131.28448923076937</c:v>
                </c:pt>
                <c:pt idx="40">
                  <c:v>65.642244615384683</c:v>
                </c:pt>
                <c:pt idx="41">
                  <c:v>65.642244615384683</c:v>
                </c:pt>
                <c:pt idx="42">
                  <c:v>65.642244615384683</c:v>
                </c:pt>
                <c:pt idx="43">
                  <c:v>65.642244615384683</c:v>
                </c:pt>
                <c:pt idx="44">
                  <c:v>65.642244615384683</c:v>
                </c:pt>
                <c:pt idx="45">
                  <c:v>65.642244615384683</c:v>
                </c:pt>
                <c:pt idx="46">
                  <c:v>65.642244615384683</c:v>
                </c:pt>
                <c:pt idx="47">
                  <c:v>65.642244615384683</c:v>
                </c:pt>
                <c:pt idx="48">
                  <c:v>65.642244615384683</c:v>
                </c:pt>
                <c:pt idx="49">
                  <c:v>65.642244615384683</c:v>
                </c:pt>
              </c:numCache>
            </c:numRef>
          </c:xVal>
          <c:yVal>
            <c:numRef>
              <c:f>Sheet1!$G$4:$G$53</c:f>
              <c:numCache>
                <c:formatCode>0.000</c:formatCode>
                <c:ptCount val="50"/>
                <c:pt idx="0">
                  <c:v>5.9521366415015424E-2</c:v>
                </c:pt>
                <c:pt idx="10">
                  <c:v>0.12822086850369566</c:v>
                </c:pt>
                <c:pt idx="20">
                  <c:v>8.8278192987476925E-2</c:v>
                </c:pt>
                <c:pt idx="30">
                  <c:v>9.7329984898058358E-2</c:v>
                </c:pt>
                <c:pt idx="40">
                  <c:v>0.34190864645539515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9D-4C1A-8546-9D08A6253F6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Sheet1!$N$69:$N$70</c:f>
              <c:numCache>
                <c:formatCode>General</c:formatCode>
                <c:ptCount val="2"/>
                <c:pt idx="0">
                  <c:v>0</c:v>
                </c:pt>
                <c:pt idx="1">
                  <c:v>1200</c:v>
                </c:pt>
              </c:numCache>
            </c:numRef>
          </c:xVal>
          <c:yVal>
            <c:numRef>
              <c:f>Sheet1!$O$69:$O$70</c:f>
              <c:numCache>
                <c:formatCode>General</c:formatCode>
                <c:ptCount val="2"/>
                <c:pt idx="0">
                  <c:v>0.33</c:v>
                </c:pt>
                <c:pt idx="1">
                  <c:v>0.33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9D-4C1A-8546-9D08A6253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07568"/>
        <c:axId val="486705600"/>
      </c:scatterChart>
      <c:valAx>
        <c:axId val="486707568"/>
        <c:scaling>
          <c:orientation val="minMax"/>
          <c:max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anticipated result - copies/g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705600"/>
        <c:crosses val="autoZero"/>
        <c:crossBetween val="midCat"/>
      </c:valAx>
      <c:valAx>
        <c:axId val="48670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Standard deviation (log)</a:t>
                </a:r>
              </a:p>
            </c:rich>
          </c:tx>
          <c:layout>
            <c:manualLayout>
              <c:xMode val="edge"/>
              <c:yMode val="edge"/>
              <c:x val="3.9282473796735676E-2"/>
              <c:y val="0.26417459378271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707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731520</xdr:colOff>
      <xdr:row>1</xdr:row>
      <xdr:rowOff>9525</xdr:rowOff>
    </xdr:from>
    <xdr:to>
      <xdr:col>20</xdr:col>
      <xdr:colOff>304800</xdr:colOff>
      <xdr:row>18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25</xdr:row>
      <xdr:rowOff>32385</xdr:rowOff>
    </xdr:from>
    <xdr:to>
      <xdr:col>20</xdr:col>
      <xdr:colOff>47625</xdr:colOff>
      <xdr:row>44</xdr:row>
      <xdr:rowOff>167640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723900</xdr:colOff>
      <xdr:row>48</xdr:row>
      <xdr:rowOff>133350</xdr:rowOff>
    </xdr:from>
    <xdr:to>
      <xdr:col>20</xdr:col>
      <xdr:colOff>19050</xdr:colOff>
      <xdr:row>66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93"/>
  <sheetViews>
    <sheetView tabSelected="1" topLeftCell="A49" zoomScale="80" zoomScaleNormal="80" workbookViewId="0">
      <selection activeCell="N74" sqref="N74"/>
    </sheetView>
  </sheetViews>
  <sheetFormatPr defaultRowHeight="14.4" x14ac:dyDescent="0.3"/>
  <cols>
    <col min="2" max="2" width="12.6640625" bestFit="1" customWidth="1"/>
    <col min="3" max="3" width="10.44140625" style="6" customWidth="1"/>
    <col min="4" max="4" width="10.21875" style="1" customWidth="1"/>
    <col min="5" max="5" width="10.5546875" style="6" customWidth="1"/>
    <col min="6" max="7" width="9.44140625" style="6" customWidth="1"/>
    <col min="11" max="12" width="10.77734375" style="1" customWidth="1"/>
    <col min="14" max="14" width="11.6640625" customWidth="1"/>
    <col min="24" max="24" width="10.109375" bestFit="1" customWidth="1"/>
  </cols>
  <sheetData>
    <row r="2" spans="2:25" ht="15" thickBot="1" x14ac:dyDescent="0.35">
      <c r="H2" s="6"/>
      <c r="I2" s="6"/>
      <c r="J2" s="6"/>
      <c r="K2"/>
      <c r="L2"/>
      <c r="W2" s="18" t="s">
        <v>15</v>
      </c>
      <c r="X2" s="19"/>
      <c r="Y2" s="19"/>
    </row>
    <row r="3" spans="2:25" ht="43.8" thickBot="1" x14ac:dyDescent="0.35">
      <c r="B3" s="9" t="s">
        <v>10</v>
      </c>
      <c r="C3" s="10" t="s">
        <v>11</v>
      </c>
      <c r="D3" s="11" t="s">
        <v>12</v>
      </c>
      <c r="E3" s="10" t="s">
        <v>13</v>
      </c>
      <c r="F3" s="10" t="s">
        <v>14</v>
      </c>
      <c r="G3" s="10" t="s">
        <v>20</v>
      </c>
      <c r="H3" s="30"/>
      <c r="I3" s="30"/>
      <c r="J3" s="30"/>
      <c r="K3"/>
      <c r="L3"/>
      <c r="W3" s="11" t="s">
        <v>16</v>
      </c>
      <c r="X3" s="11" t="s">
        <v>17</v>
      </c>
      <c r="Y3" s="11" t="s">
        <v>18</v>
      </c>
    </row>
    <row r="4" spans="2:25" x14ac:dyDescent="0.3">
      <c r="B4" s="12" t="s">
        <v>0</v>
      </c>
      <c r="C4" s="5">
        <f>GEOMEAN(D$4:D$13)</f>
        <v>1050.2759138461549</v>
      </c>
      <c r="D4" s="2">
        <v>804</v>
      </c>
      <c r="E4" s="5">
        <f t="shared" ref="E4:E35" si="0">LOG(C4)</f>
        <v>3.0213034058506381</v>
      </c>
      <c r="F4" s="5">
        <f t="shared" ref="F4:F35" si="1">LOG(D4)</f>
        <v>2.9052560487484511</v>
      </c>
      <c r="G4" s="31">
        <f>_xlfn.STDEV.S(F4:F13)</f>
        <v>5.9521366415015424E-2</v>
      </c>
      <c r="H4" s="55"/>
      <c r="I4" s="55"/>
      <c r="J4" s="55"/>
      <c r="K4"/>
      <c r="L4"/>
      <c r="W4" s="21">
        <f>C4</f>
        <v>1050.2759138461549</v>
      </c>
      <c r="X4" s="22">
        <v>10</v>
      </c>
      <c r="Y4" s="22">
        <v>10</v>
      </c>
    </row>
    <row r="5" spans="2:25" x14ac:dyDescent="0.3">
      <c r="B5" s="13" t="s">
        <v>0</v>
      </c>
      <c r="C5" s="7">
        <f t="shared" ref="C5:C13" si="2">GEOMEAN(D$4:D$13)</f>
        <v>1050.2759138461549</v>
      </c>
      <c r="D5" s="3">
        <v>968</v>
      </c>
      <c r="E5" s="7">
        <f t="shared" si="0"/>
        <v>3.0213034058506381</v>
      </c>
      <c r="F5" s="7">
        <f t="shared" si="1"/>
        <v>2.9858753573083936</v>
      </c>
      <c r="G5" s="32"/>
      <c r="H5" s="55"/>
      <c r="I5" s="55"/>
      <c r="J5" s="55"/>
      <c r="K5"/>
      <c r="L5"/>
      <c r="W5" s="23">
        <f t="shared" ref="W5:W12" si="3">W4/2</f>
        <v>525.13795692307747</v>
      </c>
      <c r="X5" s="24">
        <v>10</v>
      </c>
      <c r="Y5" s="24">
        <v>10</v>
      </c>
    </row>
    <row r="6" spans="2:25" x14ac:dyDescent="0.3">
      <c r="B6" s="13" t="s">
        <v>0</v>
      </c>
      <c r="C6" s="7">
        <f t="shared" si="2"/>
        <v>1050.2759138461549</v>
      </c>
      <c r="D6" s="3">
        <v>1129</v>
      </c>
      <c r="E6" s="7">
        <f t="shared" si="0"/>
        <v>3.0213034058506381</v>
      </c>
      <c r="F6" s="7">
        <f t="shared" si="1"/>
        <v>3.0526939419249679</v>
      </c>
      <c r="G6" s="32"/>
      <c r="H6" s="55"/>
      <c r="I6" s="55"/>
      <c r="J6" s="55"/>
      <c r="K6"/>
      <c r="L6"/>
      <c r="W6" s="23">
        <f t="shared" si="3"/>
        <v>262.56897846153873</v>
      </c>
      <c r="X6" s="24">
        <v>10</v>
      </c>
      <c r="Y6" s="24">
        <v>10</v>
      </c>
    </row>
    <row r="7" spans="2:25" x14ac:dyDescent="0.3">
      <c r="B7" s="13" t="s">
        <v>0</v>
      </c>
      <c r="C7" s="7">
        <f t="shared" si="2"/>
        <v>1050.2759138461549</v>
      </c>
      <c r="D7" s="3">
        <v>1186</v>
      </c>
      <c r="E7" s="7">
        <f t="shared" si="0"/>
        <v>3.0213034058506381</v>
      </c>
      <c r="F7" s="7">
        <f t="shared" si="1"/>
        <v>3.0740846890282438</v>
      </c>
      <c r="G7" s="32"/>
      <c r="H7" s="55"/>
      <c r="I7" s="55"/>
      <c r="J7" s="55"/>
      <c r="K7"/>
      <c r="L7"/>
      <c r="W7" s="23">
        <f t="shared" si="3"/>
        <v>131.28448923076937</v>
      </c>
      <c r="X7" s="24">
        <v>10</v>
      </c>
      <c r="Y7" s="24">
        <v>10</v>
      </c>
    </row>
    <row r="8" spans="2:25" x14ac:dyDescent="0.3">
      <c r="B8" s="13" t="s">
        <v>0</v>
      </c>
      <c r="C8" s="7">
        <f t="shared" si="2"/>
        <v>1050.2759138461549</v>
      </c>
      <c r="D8" s="3">
        <v>1182</v>
      </c>
      <c r="E8" s="7">
        <f t="shared" si="0"/>
        <v>3.0213034058506381</v>
      </c>
      <c r="F8" s="7">
        <f t="shared" si="1"/>
        <v>3.0726174765452368</v>
      </c>
      <c r="G8" s="32"/>
      <c r="H8" s="55"/>
      <c r="I8" s="55"/>
      <c r="J8" s="55"/>
      <c r="K8"/>
      <c r="L8"/>
      <c r="W8" s="23">
        <f t="shared" si="3"/>
        <v>65.642244615384683</v>
      </c>
      <c r="X8" s="24">
        <v>10</v>
      </c>
      <c r="Y8" s="24">
        <v>10</v>
      </c>
    </row>
    <row r="9" spans="2:25" x14ac:dyDescent="0.3">
      <c r="B9" s="13" t="s">
        <v>0</v>
      </c>
      <c r="C9" s="7">
        <f t="shared" si="2"/>
        <v>1050.2759138461549</v>
      </c>
      <c r="D9" s="3">
        <v>1067</v>
      </c>
      <c r="E9" s="7">
        <f t="shared" si="0"/>
        <v>3.0213034058506381</v>
      </c>
      <c r="F9" s="7">
        <f t="shared" si="1"/>
        <v>3.0281644194244697</v>
      </c>
      <c r="G9" s="32"/>
      <c r="H9" s="55"/>
      <c r="I9" s="55"/>
      <c r="J9" s="55"/>
      <c r="K9"/>
      <c r="L9"/>
      <c r="W9" s="23">
        <f t="shared" si="3"/>
        <v>32.821122307692342</v>
      </c>
      <c r="X9" s="24">
        <v>10</v>
      </c>
      <c r="Y9" s="24">
        <v>9</v>
      </c>
    </row>
    <row r="10" spans="2:25" x14ac:dyDescent="0.3">
      <c r="B10" s="13" t="s">
        <v>0</v>
      </c>
      <c r="C10" s="7">
        <f t="shared" si="2"/>
        <v>1050.2759138461549</v>
      </c>
      <c r="D10" s="3">
        <v>1167</v>
      </c>
      <c r="E10" s="7">
        <f t="shared" si="0"/>
        <v>3.0213034058506381</v>
      </c>
      <c r="F10" s="7">
        <f t="shared" si="1"/>
        <v>3.0670708560453703</v>
      </c>
      <c r="G10" s="32"/>
      <c r="H10" s="55"/>
      <c r="I10" s="55"/>
      <c r="J10" s="55"/>
      <c r="K10"/>
      <c r="L10"/>
      <c r="W10" s="23">
        <f t="shared" si="3"/>
        <v>16.410561153846171</v>
      </c>
      <c r="X10" s="24">
        <v>10</v>
      </c>
      <c r="Y10" s="24">
        <v>6</v>
      </c>
    </row>
    <row r="11" spans="2:25" x14ac:dyDescent="0.3">
      <c r="B11" s="13" t="s">
        <v>0</v>
      </c>
      <c r="C11" s="7">
        <f t="shared" si="2"/>
        <v>1050.2759138461549</v>
      </c>
      <c r="D11" s="3">
        <v>1124</v>
      </c>
      <c r="E11" s="7">
        <f t="shared" si="0"/>
        <v>3.0213034058506381</v>
      </c>
      <c r="F11" s="7">
        <f t="shared" si="1"/>
        <v>3.0507663112330423</v>
      </c>
      <c r="G11" s="32"/>
      <c r="H11" s="55"/>
      <c r="I11" s="55"/>
      <c r="J11" s="55"/>
      <c r="K11"/>
      <c r="L11"/>
      <c r="W11" s="23">
        <f t="shared" si="3"/>
        <v>8.2052805769230854</v>
      </c>
      <c r="X11" s="24">
        <v>10</v>
      </c>
      <c r="Y11" s="24">
        <v>2</v>
      </c>
    </row>
    <row r="12" spans="2:25" ht="15" thickBot="1" x14ac:dyDescent="0.35">
      <c r="B12" s="13" t="s">
        <v>0</v>
      </c>
      <c r="C12" s="7">
        <f t="shared" si="2"/>
        <v>1050.2759138461549</v>
      </c>
      <c r="D12" s="3">
        <v>1099</v>
      </c>
      <c r="E12" s="7">
        <f t="shared" si="0"/>
        <v>3.0213034058506381</v>
      </c>
      <c r="F12" s="7">
        <f t="shared" si="1"/>
        <v>3.0409976924234905</v>
      </c>
      <c r="G12" s="32"/>
      <c r="H12" s="55"/>
      <c r="I12" s="55"/>
      <c r="J12" s="55"/>
      <c r="K12"/>
      <c r="L12"/>
      <c r="W12" s="25">
        <f t="shared" si="3"/>
        <v>4.1026402884615427</v>
      </c>
      <c r="X12" s="26">
        <v>10</v>
      </c>
      <c r="Y12" s="26">
        <v>1</v>
      </c>
    </row>
    <row r="13" spans="2:25" ht="15" thickBot="1" x14ac:dyDescent="0.35">
      <c r="B13" s="14" t="s">
        <v>0</v>
      </c>
      <c r="C13" s="8">
        <f t="shared" si="2"/>
        <v>1050.2759138461549</v>
      </c>
      <c r="D13" s="4">
        <v>862</v>
      </c>
      <c r="E13" s="8">
        <f t="shared" si="0"/>
        <v>3.0213034058506381</v>
      </c>
      <c r="F13" s="8">
        <f t="shared" si="1"/>
        <v>2.9355072658247128</v>
      </c>
      <c r="G13" s="33"/>
      <c r="H13" s="55"/>
      <c r="I13" s="55"/>
      <c r="J13" s="55"/>
      <c r="K13"/>
      <c r="L13"/>
      <c r="W13" s="6"/>
      <c r="X13" s="1"/>
      <c r="Y13" s="1"/>
    </row>
    <row r="14" spans="2:25" ht="15.6" x14ac:dyDescent="0.35">
      <c r="B14" s="12" t="s">
        <v>1</v>
      </c>
      <c r="C14" s="5">
        <f>C4/2</f>
        <v>525.13795692307747</v>
      </c>
      <c r="D14" s="2">
        <v>313</v>
      </c>
      <c r="E14" s="5">
        <f t="shared" si="0"/>
        <v>2.7202734101866568</v>
      </c>
      <c r="F14" s="5">
        <f t="shared" si="1"/>
        <v>2.4955443375464483</v>
      </c>
      <c r="G14" s="31">
        <f>_xlfn.STDEV.S(F14:F23)</f>
        <v>0.12822086850369566</v>
      </c>
      <c r="H14" s="55"/>
      <c r="I14" s="55"/>
      <c r="J14" s="55"/>
      <c r="K14"/>
      <c r="L14"/>
      <c r="W14" s="18" t="s">
        <v>19</v>
      </c>
      <c r="X14" s="1"/>
      <c r="Y14" s="1"/>
    </row>
    <row r="15" spans="2:25" x14ac:dyDescent="0.3">
      <c r="B15" s="13" t="s">
        <v>1</v>
      </c>
      <c r="C15" s="7">
        <f t="shared" ref="C15:C78" si="4">C5/2</f>
        <v>525.13795692307747</v>
      </c>
      <c r="D15" s="3">
        <v>629</v>
      </c>
      <c r="E15" s="7">
        <f t="shared" si="0"/>
        <v>2.7202734101866568</v>
      </c>
      <c r="F15" s="7">
        <f t="shared" si="1"/>
        <v>2.7986506454452691</v>
      </c>
      <c r="G15" s="32"/>
      <c r="H15" s="55"/>
      <c r="I15" s="55"/>
      <c r="J15" s="55"/>
      <c r="K15"/>
      <c r="L15"/>
      <c r="W15" s="6"/>
      <c r="X15" s="1"/>
      <c r="Y15" s="1"/>
    </row>
    <row r="16" spans="2:25" x14ac:dyDescent="0.3">
      <c r="B16" s="13" t="s">
        <v>1</v>
      </c>
      <c r="C16" s="7">
        <f t="shared" si="4"/>
        <v>525.13795692307747</v>
      </c>
      <c r="D16" s="3">
        <v>739</v>
      </c>
      <c r="E16" s="7">
        <f t="shared" si="0"/>
        <v>2.7202734101866568</v>
      </c>
      <c r="F16" s="7">
        <f t="shared" si="1"/>
        <v>2.8686444383948255</v>
      </c>
      <c r="G16" s="32"/>
      <c r="H16" s="55"/>
      <c r="I16" s="55"/>
      <c r="J16" s="55"/>
      <c r="K16"/>
      <c r="L16"/>
      <c r="W16" s="6"/>
      <c r="X16" s="1"/>
      <c r="Y16" s="1"/>
    </row>
    <row r="17" spans="2:25" x14ac:dyDescent="0.3">
      <c r="B17" s="13" t="s">
        <v>1</v>
      </c>
      <c r="C17" s="7">
        <f t="shared" si="4"/>
        <v>525.13795692307747</v>
      </c>
      <c r="D17" s="3">
        <v>426</v>
      </c>
      <c r="E17" s="7">
        <f t="shared" si="0"/>
        <v>2.7202734101866568</v>
      </c>
      <c r="F17" s="7">
        <f t="shared" si="1"/>
        <v>2.6294095991027189</v>
      </c>
      <c r="G17" s="32"/>
      <c r="H17" s="55"/>
      <c r="I17" s="55"/>
      <c r="J17" s="55"/>
      <c r="K17"/>
      <c r="L17"/>
      <c r="W17" s="1"/>
      <c r="X17" s="1"/>
      <c r="Y17" s="1"/>
    </row>
    <row r="18" spans="2:25" x14ac:dyDescent="0.3">
      <c r="B18" s="13" t="s">
        <v>1</v>
      </c>
      <c r="C18" s="7">
        <f t="shared" si="4"/>
        <v>525.13795692307747</v>
      </c>
      <c r="D18" s="3">
        <v>476</v>
      </c>
      <c r="E18" s="7">
        <f t="shared" si="0"/>
        <v>2.7202734101866568</v>
      </c>
      <c r="F18" s="7">
        <f t="shared" si="1"/>
        <v>2.6776069527204931</v>
      </c>
      <c r="G18" s="32"/>
      <c r="H18" s="55"/>
      <c r="I18" s="55"/>
      <c r="J18" s="55"/>
      <c r="K18"/>
      <c r="L18"/>
      <c r="W18" s="1"/>
      <c r="X18" s="1"/>
      <c r="Y18" s="1"/>
    </row>
    <row r="19" spans="2:25" x14ac:dyDescent="0.3">
      <c r="B19" s="13" t="s">
        <v>1</v>
      </c>
      <c r="C19" s="7">
        <f t="shared" si="4"/>
        <v>525.13795692307747</v>
      </c>
      <c r="D19" s="3">
        <v>312</v>
      </c>
      <c r="E19" s="7">
        <f t="shared" si="0"/>
        <v>2.7202734101866568</v>
      </c>
      <c r="F19" s="7">
        <f t="shared" si="1"/>
        <v>2.4941545940184429</v>
      </c>
      <c r="G19" s="32"/>
      <c r="H19" s="55"/>
      <c r="I19" s="55"/>
      <c r="J19" s="55"/>
      <c r="K19"/>
      <c r="L19"/>
      <c r="W19" s="1"/>
      <c r="X19" s="1"/>
      <c r="Y19" s="1"/>
    </row>
    <row r="20" spans="2:25" x14ac:dyDescent="0.3">
      <c r="B20" s="13" t="s">
        <v>1</v>
      </c>
      <c r="C20" s="7">
        <f t="shared" si="4"/>
        <v>525.13795692307747</v>
      </c>
      <c r="D20" s="3">
        <v>427</v>
      </c>
      <c r="E20" s="7">
        <f t="shared" si="0"/>
        <v>2.7202734101866568</v>
      </c>
      <c r="F20" s="7">
        <f t="shared" si="1"/>
        <v>2.6304278750250241</v>
      </c>
      <c r="G20" s="32"/>
      <c r="H20" s="55"/>
      <c r="I20" s="55"/>
      <c r="J20" s="55"/>
      <c r="K20"/>
      <c r="L20"/>
      <c r="W20" s="1"/>
      <c r="X20" s="1"/>
      <c r="Y20" s="1"/>
    </row>
    <row r="21" spans="2:25" x14ac:dyDescent="0.3">
      <c r="B21" s="13" t="s">
        <v>1</v>
      </c>
      <c r="C21" s="7">
        <f t="shared" si="4"/>
        <v>525.13795692307747</v>
      </c>
      <c r="D21" s="3">
        <v>435</v>
      </c>
      <c r="E21" s="7">
        <f t="shared" si="0"/>
        <v>2.7202734101866568</v>
      </c>
      <c r="F21" s="7">
        <f t="shared" si="1"/>
        <v>2.6384892569546374</v>
      </c>
      <c r="G21" s="32"/>
      <c r="H21" s="55"/>
      <c r="I21" s="55"/>
      <c r="J21" s="55"/>
      <c r="K21"/>
      <c r="L21">
        <v>0</v>
      </c>
      <c r="M21">
        <v>0</v>
      </c>
      <c r="N21">
        <v>0.5</v>
      </c>
      <c r="O21">
        <v>-0.5</v>
      </c>
      <c r="W21" s="1"/>
      <c r="X21" s="1"/>
      <c r="Y21" s="1"/>
    </row>
    <row r="22" spans="2:25" x14ac:dyDescent="0.3">
      <c r="B22" s="13" t="s">
        <v>1</v>
      </c>
      <c r="C22" s="7">
        <f t="shared" si="4"/>
        <v>525.13795692307747</v>
      </c>
      <c r="D22" s="3">
        <v>491</v>
      </c>
      <c r="E22" s="7">
        <f t="shared" si="0"/>
        <v>2.7202734101866568</v>
      </c>
      <c r="F22" s="7">
        <f t="shared" si="1"/>
        <v>2.6910814921229687</v>
      </c>
      <c r="G22" s="32"/>
      <c r="H22" s="55"/>
      <c r="I22" s="55"/>
      <c r="J22" s="55"/>
      <c r="K22"/>
      <c r="L22">
        <v>5</v>
      </c>
      <c r="M22">
        <v>5</v>
      </c>
      <c r="N22">
        <v>5.5</v>
      </c>
      <c r="O22">
        <v>4.5</v>
      </c>
      <c r="Y22" s="1"/>
    </row>
    <row r="23" spans="2:25" ht="15" thickBot="1" x14ac:dyDescent="0.35">
      <c r="B23" s="14" t="s">
        <v>1</v>
      </c>
      <c r="C23" s="8">
        <f t="shared" si="4"/>
        <v>525.13795692307747</v>
      </c>
      <c r="D23" s="4">
        <v>679</v>
      </c>
      <c r="E23" s="8">
        <f t="shared" si="0"/>
        <v>2.7202734101866568</v>
      </c>
      <c r="F23" s="8">
        <f t="shared" si="1"/>
        <v>2.8318697742805017</v>
      </c>
      <c r="G23" s="33"/>
      <c r="K23"/>
    </row>
    <row r="24" spans="2:25" x14ac:dyDescent="0.3">
      <c r="B24" s="12" t="s">
        <v>2</v>
      </c>
      <c r="C24" s="5">
        <f t="shared" si="4"/>
        <v>262.56897846153873</v>
      </c>
      <c r="D24" s="2">
        <v>331</v>
      </c>
      <c r="E24" s="5">
        <f t="shared" si="0"/>
        <v>2.4192434145226756</v>
      </c>
      <c r="F24" s="5">
        <f t="shared" si="1"/>
        <v>2.5198279937757189</v>
      </c>
      <c r="G24" s="31">
        <f>_xlfn.STDEV.S(F24:F33)</f>
        <v>8.8278192987476925E-2</v>
      </c>
      <c r="K24"/>
      <c r="L24" s="27" t="s">
        <v>21</v>
      </c>
      <c r="M24" s="27"/>
      <c r="N24" s="27"/>
      <c r="O24" s="27">
        <f>SLOPE(F4:F53,E4:E53)</f>
        <v>0.95106513915573165</v>
      </c>
      <c r="Q24" t="s">
        <v>22</v>
      </c>
    </row>
    <row r="25" spans="2:25" x14ac:dyDescent="0.3">
      <c r="B25" s="13" t="s">
        <v>2</v>
      </c>
      <c r="C25" s="7">
        <f t="shared" si="4"/>
        <v>262.56897846153873</v>
      </c>
      <c r="D25" s="3">
        <v>217</v>
      </c>
      <c r="E25" s="7">
        <f t="shared" si="0"/>
        <v>2.4192434145226756</v>
      </c>
      <c r="F25" s="7">
        <f t="shared" si="1"/>
        <v>2.3364597338485296</v>
      </c>
      <c r="G25" s="32"/>
      <c r="K25"/>
      <c r="L25"/>
    </row>
    <row r="26" spans="2:25" x14ac:dyDescent="0.3">
      <c r="B26" s="13" t="s">
        <v>2</v>
      </c>
      <c r="C26" s="7">
        <f t="shared" si="4"/>
        <v>262.56897846153873</v>
      </c>
      <c r="D26" s="3">
        <v>314</v>
      </c>
      <c r="E26" s="7">
        <f t="shared" si="0"/>
        <v>2.4192434145226756</v>
      </c>
      <c r="F26" s="7">
        <f t="shared" si="1"/>
        <v>2.4969296480732148</v>
      </c>
      <c r="G26" s="32"/>
      <c r="K26"/>
      <c r="L26"/>
    </row>
    <row r="27" spans="2:25" x14ac:dyDescent="0.3">
      <c r="B27" s="13" t="s">
        <v>2</v>
      </c>
      <c r="C27" s="7">
        <f t="shared" si="4"/>
        <v>262.56897846153873</v>
      </c>
      <c r="D27" s="3">
        <v>203</v>
      </c>
      <c r="E27" s="7">
        <f t="shared" si="0"/>
        <v>2.4192434145226756</v>
      </c>
      <c r="F27" s="7">
        <f t="shared" si="1"/>
        <v>2.307496037913213</v>
      </c>
      <c r="G27" s="32"/>
      <c r="K27"/>
      <c r="L27"/>
    </row>
    <row r="28" spans="2:25" x14ac:dyDescent="0.3">
      <c r="B28" s="13" t="s">
        <v>2</v>
      </c>
      <c r="C28" s="7">
        <f t="shared" si="4"/>
        <v>262.56897846153873</v>
      </c>
      <c r="D28" s="3">
        <v>253</v>
      </c>
      <c r="E28" s="7">
        <f t="shared" si="0"/>
        <v>2.4192434145226756</v>
      </c>
      <c r="F28" s="7">
        <f t="shared" si="1"/>
        <v>2.403120521175818</v>
      </c>
      <c r="G28" s="32"/>
      <c r="K28"/>
      <c r="L28"/>
    </row>
    <row r="29" spans="2:25" x14ac:dyDescent="0.3">
      <c r="B29" s="13" t="s">
        <v>2</v>
      </c>
      <c r="C29" s="7">
        <f t="shared" si="4"/>
        <v>262.56897846153873</v>
      </c>
      <c r="D29" s="3">
        <v>169</v>
      </c>
      <c r="E29" s="7">
        <f t="shared" si="0"/>
        <v>2.4192434145226756</v>
      </c>
      <c r="F29" s="7">
        <f t="shared" si="1"/>
        <v>2.2278867046136734</v>
      </c>
      <c r="G29" s="32"/>
      <c r="K29"/>
      <c r="L29"/>
    </row>
    <row r="30" spans="2:25" x14ac:dyDescent="0.3">
      <c r="B30" s="13" t="s">
        <v>2</v>
      </c>
      <c r="C30" s="7">
        <f t="shared" si="4"/>
        <v>262.56897846153873</v>
      </c>
      <c r="D30" s="3">
        <v>240</v>
      </c>
      <c r="E30" s="7">
        <f t="shared" si="0"/>
        <v>2.4192434145226756</v>
      </c>
      <c r="F30" s="7">
        <f t="shared" si="1"/>
        <v>2.3802112417116059</v>
      </c>
      <c r="G30" s="32"/>
      <c r="K30"/>
      <c r="L30"/>
    </row>
    <row r="31" spans="2:25" x14ac:dyDescent="0.3">
      <c r="B31" s="13" t="s">
        <v>2</v>
      </c>
      <c r="C31" s="7">
        <f t="shared" si="4"/>
        <v>262.56897846153873</v>
      </c>
      <c r="D31" s="3">
        <v>228</v>
      </c>
      <c r="E31" s="7">
        <f t="shared" si="0"/>
        <v>2.4192434145226756</v>
      </c>
      <c r="F31" s="7">
        <f t="shared" si="1"/>
        <v>2.357934847000454</v>
      </c>
      <c r="G31" s="32"/>
      <c r="K31"/>
      <c r="L31"/>
    </row>
    <row r="32" spans="2:25" x14ac:dyDescent="0.3">
      <c r="B32" s="13" t="s">
        <v>2</v>
      </c>
      <c r="C32" s="7">
        <f t="shared" si="4"/>
        <v>262.56897846153873</v>
      </c>
      <c r="D32" s="3">
        <v>217</v>
      </c>
      <c r="E32" s="7">
        <f t="shared" si="0"/>
        <v>2.4192434145226756</v>
      </c>
      <c r="F32" s="7">
        <f t="shared" si="1"/>
        <v>2.3364597338485296</v>
      </c>
      <c r="G32" s="32"/>
      <c r="K32"/>
      <c r="L32"/>
    </row>
    <row r="33" spans="2:12" ht="15" thickBot="1" x14ac:dyDescent="0.35">
      <c r="B33" s="14" t="s">
        <v>2</v>
      </c>
      <c r="C33" s="8">
        <f t="shared" si="4"/>
        <v>262.56897846153873</v>
      </c>
      <c r="D33" s="4">
        <v>276</v>
      </c>
      <c r="E33" s="8">
        <f t="shared" si="0"/>
        <v>2.4192434145226756</v>
      </c>
      <c r="F33" s="8">
        <f t="shared" si="1"/>
        <v>2.4409090820652177</v>
      </c>
      <c r="G33" s="33"/>
      <c r="K33"/>
      <c r="L33"/>
    </row>
    <row r="34" spans="2:12" x14ac:dyDescent="0.3">
      <c r="B34" s="12" t="s">
        <v>3</v>
      </c>
      <c r="C34" s="5">
        <f t="shared" si="4"/>
        <v>131.28448923076937</v>
      </c>
      <c r="D34" s="2">
        <v>145</v>
      </c>
      <c r="E34" s="5">
        <f t="shared" si="0"/>
        <v>2.1182134188586943</v>
      </c>
      <c r="F34" s="5">
        <f t="shared" si="1"/>
        <v>2.1613680022349748</v>
      </c>
      <c r="G34" s="31">
        <f>_xlfn.STDEV.S(F34:F43)</f>
        <v>9.7329984898058358E-2</v>
      </c>
      <c r="H34" s="58" t="s">
        <v>26</v>
      </c>
      <c r="I34" s="59"/>
      <c r="K34"/>
      <c r="L34"/>
    </row>
    <row r="35" spans="2:12" x14ac:dyDescent="0.3">
      <c r="B35" s="13" t="s">
        <v>3</v>
      </c>
      <c r="C35" s="7">
        <f t="shared" si="4"/>
        <v>131.28448923076937</v>
      </c>
      <c r="D35" s="3">
        <v>95</v>
      </c>
      <c r="E35" s="7">
        <f t="shared" si="0"/>
        <v>2.1182134188586943</v>
      </c>
      <c r="F35" s="7">
        <f t="shared" si="1"/>
        <v>1.9777236052888478</v>
      </c>
      <c r="G35" s="32"/>
      <c r="H35" s="58"/>
      <c r="I35" s="59"/>
      <c r="K35"/>
      <c r="L35"/>
    </row>
    <row r="36" spans="2:12" x14ac:dyDescent="0.3">
      <c r="B36" s="13" t="s">
        <v>3</v>
      </c>
      <c r="C36" s="7">
        <f t="shared" si="4"/>
        <v>131.28448923076937</v>
      </c>
      <c r="D36" s="3">
        <v>166</v>
      </c>
      <c r="E36" s="7">
        <f t="shared" ref="E36:E59" si="5">LOG(C36)</f>
        <v>2.1182134188586943</v>
      </c>
      <c r="F36" s="7">
        <f t="shared" ref="F36:F59" si="6">LOG(D36)</f>
        <v>2.220108088040055</v>
      </c>
      <c r="G36" s="32"/>
      <c r="H36" s="58"/>
      <c r="I36" s="59"/>
      <c r="K36"/>
      <c r="L36"/>
    </row>
    <row r="37" spans="2:12" x14ac:dyDescent="0.3">
      <c r="B37" s="13" t="s">
        <v>3</v>
      </c>
      <c r="C37" s="7">
        <f t="shared" si="4"/>
        <v>131.28448923076937</v>
      </c>
      <c r="D37" s="3">
        <v>127</v>
      </c>
      <c r="E37" s="7">
        <f t="shared" si="5"/>
        <v>2.1182134188586943</v>
      </c>
      <c r="F37" s="7">
        <f t="shared" si="6"/>
        <v>2.1038037209559568</v>
      </c>
      <c r="G37" s="32"/>
      <c r="H37" s="58"/>
      <c r="I37" s="59"/>
      <c r="K37"/>
      <c r="L37"/>
    </row>
    <row r="38" spans="2:12" x14ac:dyDescent="0.3">
      <c r="B38" s="13" t="s">
        <v>3</v>
      </c>
      <c r="C38" s="7">
        <f t="shared" si="4"/>
        <v>131.28448923076937</v>
      </c>
      <c r="D38" s="3">
        <v>171</v>
      </c>
      <c r="E38" s="7">
        <f t="shared" si="5"/>
        <v>2.1182134188586943</v>
      </c>
      <c r="F38" s="7">
        <f t="shared" si="6"/>
        <v>2.2329961103921536</v>
      </c>
      <c r="G38" s="32"/>
      <c r="H38" s="58"/>
      <c r="I38" s="59"/>
      <c r="K38"/>
      <c r="L38"/>
    </row>
    <row r="39" spans="2:12" x14ac:dyDescent="0.3">
      <c r="B39" s="13" t="s">
        <v>3</v>
      </c>
      <c r="C39" s="7">
        <f t="shared" si="4"/>
        <v>131.28448923076937</v>
      </c>
      <c r="D39" s="3">
        <v>120</v>
      </c>
      <c r="E39" s="7">
        <f t="shared" si="5"/>
        <v>2.1182134188586943</v>
      </c>
      <c r="F39" s="7">
        <f t="shared" si="6"/>
        <v>2.0791812460476247</v>
      </c>
      <c r="G39" s="32"/>
      <c r="H39" s="58"/>
      <c r="I39" s="59"/>
      <c r="K39"/>
      <c r="L39"/>
    </row>
    <row r="40" spans="2:12" x14ac:dyDescent="0.3">
      <c r="B40" s="13" t="s">
        <v>3</v>
      </c>
      <c r="C40" s="7">
        <f t="shared" si="4"/>
        <v>131.28448923076937</v>
      </c>
      <c r="D40" s="3">
        <v>90</v>
      </c>
      <c r="E40" s="7">
        <f t="shared" si="5"/>
        <v>2.1182134188586943</v>
      </c>
      <c r="F40" s="7">
        <f t="shared" si="6"/>
        <v>1.954242509439325</v>
      </c>
      <c r="G40" s="32"/>
      <c r="H40" s="58"/>
      <c r="I40" s="59"/>
      <c r="K40"/>
      <c r="L40"/>
    </row>
    <row r="41" spans="2:12" x14ac:dyDescent="0.3">
      <c r="B41" s="13" t="s">
        <v>3</v>
      </c>
      <c r="C41" s="7">
        <f t="shared" si="4"/>
        <v>131.28448923076937</v>
      </c>
      <c r="D41" s="3">
        <v>112</v>
      </c>
      <c r="E41" s="7">
        <f t="shared" si="5"/>
        <v>2.1182134188586943</v>
      </c>
      <c r="F41" s="7">
        <f t="shared" si="6"/>
        <v>2.0492180226701815</v>
      </c>
      <c r="G41" s="32"/>
      <c r="H41" s="58"/>
      <c r="I41" s="59"/>
      <c r="K41"/>
      <c r="L41"/>
    </row>
    <row r="42" spans="2:12" x14ac:dyDescent="0.3">
      <c r="B42" s="13" t="s">
        <v>3</v>
      </c>
      <c r="C42" s="7">
        <f t="shared" si="4"/>
        <v>131.28448923076937</v>
      </c>
      <c r="D42" s="3">
        <v>111</v>
      </c>
      <c r="E42" s="7">
        <f t="shared" si="5"/>
        <v>2.1182134188586943</v>
      </c>
      <c r="F42" s="7">
        <f t="shared" si="6"/>
        <v>2.0453229787866576</v>
      </c>
      <c r="G42" s="32"/>
      <c r="H42" s="58"/>
      <c r="I42" s="59"/>
      <c r="K42"/>
      <c r="L42"/>
    </row>
    <row r="43" spans="2:12" ht="15" thickBot="1" x14ac:dyDescent="0.35">
      <c r="B43" s="14" t="s">
        <v>3</v>
      </c>
      <c r="C43" s="8">
        <f t="shared" si="4"/>
        <v>131.28448923076937</v>
      </c>
      <c r="D43" s="4">
        <v>153</v>
      </c>
      <c r="E43" s="8">
        <f t="shared" si="5"/>
        <v>2.1182134188586943</v>
      </c>
      <c r="F43" s="8">
        <f t="shared" si="6"/>
        <v>2.1846914308175989</v>
      </c>
      <c r="G43" s="33"/>
      <c r="H43" s="58"/>
      <c r="I43" s="59"/>
      <c r="L43"/>
    </row>
    <row r="44" spans="2:12" x14ac:dyDescent="0.3">
      <c r="B44" s="45" t="s">
        <v>4</v>
      </c>
      <c r="C44" s="46">
        <f t="shared" si="4"/>
        <v>65.642244615384683</v>
      </c>
      <c r="D44" s="47">
        <v>148</v>
      </c>
      <c r="E44" s="46">
        <f t="shared" si="5"/>
        <v>1.817183423194713</v>
      </c>
      <c r="F44" s="46">
        <f t="shared" si="6"/>
        <v>2.1702617153949575</v>
      </c>
      <c r="G44" s="54">
        <f>_xlfn.STDEV.S(F44:F53)</f>
        <v>0.34190864645539515</v>
      </c>
      <c r="H44" s="62" t="s">
        <v>25</v>
      </c>
      <c r="I44" s="59"/>
      <c r="J44" s="56"/>
      <c r="L44"/>
    </row>
    <row r="45" spans="2:12" x14ac:dyDescent="0.3">
      <c r="B45" s="48" t="s">
        <v>4</v>
      </c>
      <c r="C45" s="49">
        <f t="shared" si="4"/>
        <v>65.642244615384683</v>
      </c>
      <c r="D45" s="50">
        <v>95</v>
      </c>
      <c r="E45" s="49">
        <f t="shared" si="5"/>
        <v>1.817183423194713</v>
      </c>
      <c r="F45" s="49">
        <f t="shared" si="6"/>
        <v>1.9777236052888478</v>
      </c>
      <c r="G45" s="35"/>
      <c r="H45" s="58"/>
      <c r="I45" s="59"/>
      <c r="J45" s="57"/>
      <c r="L45"/>
    </row>
    <row r="46" spans="2:12" x14ac:dyDescent="0.3">
      <c r="B46" s="48" t="s">
        <v>4</v>
      </c>
      <c r="C46" s="49">
        <f t="shared" si="4"/>
        <v>65.642244615384683</v>
      </c>
      <c r="D46" s="50">
        <v>22</v>
      </c>
      <c r="E46" s="49">
        <f t="shared" si="5"/>
        <v>1.817183423194713</v>
      </c>
      <c r="F46" s="49">
        <f t="shared" si="6"/>
        <v>1.3424226808222062</v>
      </c>
      <c r="G46" s="35"/>
      <c r="H46" s="58"/>
      <c r="I46" s="59"/>
    </row>
    <row r="47" spans="2:12" x14ac:dyDescent="0.3">
      <c r="B47" s="48" t="s">
        <v>4</v>
      </c>
      <c r="C47" s="49">
        <f t="shared" si="4"/>
        <v>65.642244615384683</v>
      </c>
      <c r="D47" s="50">
        <v>54</v>
      </c>
      <c r="E47" s="49">
        <f t="shared" si="5"/>
        <v>1.817183423194713</v>
      </c>
      <c r="F47" s="49">
        <f t="shared" si="6"/>
        <v>1.7323937598229686</v>
      </c>
      <c r="G47" s="35"/>
      <c r="H47" s="58"/>
      <c r="I47" s="59"/>
    </row>
    <row r="48" spans="2:12" x14ac:dyDescent="0.3">
      <c r="B48" s="48" t="s">
        <v>4</v>
      </c>
      <c r="C48" s="49">
        <f t="shared" si="4"/>
        <v>65.642244615384683</v>
      </c>
      <c r="D48" s="50">
        <v>132</v>
      </c>
      <c r="E48" s="49">
        <f t="shared" si="5"/>
        <v>1.817183423194713</v>
      </c>
      <c r="F48" s="49">
        <f t="shared" si="6"/>
        <v>2.12057393120585</v>
      </c>
      <c r="G48" s="35"/>
      <c r="H48" s="58"/>
      <c r="I48" s="59"/>
      <c r="L48" s="18" t="s">
        <v>24</v>
      </c>
    </row>
    <row r="49" spans="2:9" x14ac:dyDescent="0.3">
      <c r="B49" s="48" t="s">
        <v>4</v>
      </c>
      <c r="C49" s="49">
        <f t="shared" si="4"/>
        <v>65.642244615384683</v>
      </c>
      <c r="D49" s="50">
        <v>25</v>
      </c>
      <c r="E49" s="49">
        <f t="shared" si="5"/>
        <v>1.817183423194713</v>
      </c>
      <c r="F49" s="49">
        <f t="shared" si="6"/>
        <v>1.3979400086720377</v>
      </c>
      <c r="G49" s="35"/>
      <c r="H49" s="58"/>
      <c r="I49" s="59"/>
    </row>
    <row r="50" spans="2:9" x14ac:dyDescent="0.3">
      <c r="B50" s="48" t="s">
        <v>4</v>
      </c>
      <c r="C50" s="49">
        <f t="shared" si="4"/>
        <v>65.642244615384683</v>
      </c>
      <c r="D50" s="50">
        <v>139</v>
      </c>
      <c r="E50" s="49">
        <f t="shared" si="5"/>
        <v>1.817183423194713</v>
      </c>
      <c r="F50" s="49">
        <f t="shared" si="6"/>
        <v>2.143014800254095</v>
      </c>
      <c r="G50" s="35"/>
      <c r="H50" s="58"/>
      <c r="I50" s="59"/>
    </row>
    <row r="51" spans="2:9" x14ac:dyDescent="0.3">
      <c r="B51" s="48" t="s">
        <v>4</v>
      </c>
      <c r="C51" s="49">
        <f t="shared" si="4"/>
        <v>65.642244615384683</v>
      </c>
      <c r="D51" s="50">
        <v>167</v>
      </c>
      <c r="E51" s="49">
        <f t="shared" si="5"/>
        <v>1.817183423194713</v>
      </c>
      <c r="F51" s="49">
        <f t="shared" si="6"/>
        <v>2.2227164711475833</v>
      </c>
      <c r="G51" s="35"/>
      <c r="H51" s="58"/>
      <c r="I51" s="59"/>
    </row>
    <row r="52" spans="2:9" x14ac:dyDescent="0.3">
      <c r="B52" s="48" t="s">
        <v>4</v>
      </c>
      <c r="C52" s="49">
        <f t="shared" si="4"/>
        <v>65.642244615384683</v>
      </c>
      <c r="D52" s="50">
        <v>132</v>
      </c>
      <c r="E52" s="49">
        <f t="shared" si="5"/>
        <v>1.817183423194713</v>
      </c>
      <c r="F52" s="49">
        <f t="shared" si="6"/>
        <v>2.12057393120585</v>
      </c>
      <c r="G52" s="35"/>
      <c r="H52" s="58"/>
      <c r="I52" s="59"/>
    </row>
    <row r="53" spans="2:9" ht="15" thickBot="1" x14ac:dyDescent="0.35">
      <c r="B53" s="51" t="s">
        <v>4</v>
      </c>
      <c r="C53" s="52">
        <f t="shared" si="4"/>
        <v>65.642244615384683</v>
      </c>
      <c r="D53" s="53">
        <v>35</v>
      </c>
      <c r="E53" s="52">
        <f t="shared" si="5"/>
        <v>1.817183423194713</v>
      </c>
      <c r="F53" s="52">
        <f t="shared" si="6"/>
        <v>1.5440680443502757</v>
      </c>
      <c r="G53" s="36"/>
      <c r="H53" s="58"/>
      <c r="I53" s="59"/>
    </row>
    <row r="54" spans="2:9" ht="15.6" customHeight="1" x14ac:dyDescent="0.3">
      <c r="B54" s="39" t="s">
        <v>5</v>
      </c>
      <c r="C54" s="20">
        <f t="shared" si="4"/>
        <v>32.821122307692342</v>
      </c>
      <c r="D54" s="40">
        <v>48</v>
      </c>
      <c r="E54" s="20">
        <f t="shared" si="5"/>
        <v>1.5161534275307318</v>
      </c>
      <c r="F54" s="20">
        <f t="shared" si="6"/>
        <v>1.6812412373755872</v>
      </c>
      <c r="G54" s="34">
        <f>_xlfn.STDEV.S(F54:F63)</f>
        <v>0.57089204537767635</v>
      </c>
      <c r="H54" s="60" t="s">
        <v>23</v>
      </c>
      <c r="I54" s="61"/>
    </row>
    <row r="55" spans="2:9" x14ac:dyDescent="0.3">
      <c r="B55" s="41" t="s">
        <v>5</v>
      </c>
      <c r="C55" s="28">
        <f t="shared" si="4"/>
        <v>32.821122307692342</v>
      </c>
      <c r="D55" s="42">
        <v>67</v>
      </c>
      <c r="E55" s="28">
        <f t="shared" si="5"/>
        <v>1.5161534275307318</v>
      </c>
      <c r="F55" s="28">
        <f t="shared" si="6"/>
        <v>1.8260748027008264</v>
      </c>
      <c r="G55" s="37"/>
      <c r="H55" s="60"/>
      <c r="I55" s="61"/>
    </row>
    <row r="56" spans="2:9" x14ac:dyDescent="0.3">
      <c r="B56" s="41" t="s">
        <v>5</v>
      </c>
      <c r="C56" s="28">
        <f t="shared" si="4"/>
        <v>32.821122307692342</v>
      </c>
      <c r="D56" s="42">
        <v>82</v>
      </c>
      <c r="E56" s="28">
        <f t="shared" si="5"/>
        <v>1.5161534275307318</v>
      </c>
      <c r="F56" s="28">
        <f t="shared" si="6"/>
        <v>1.9138138523837167</v>
      </c>
      <c r="G56" s="37"/>
      <c r="H56" s="60"/>
      <c r="I56" s="61"/>
    </row>
    <row r="57" spans="2:9" x14ac:dyDescent="0.3">
      <c r="B57" s="41" t="s">
        <v>5</v>
      </c>
      <c r="C57" s="28">
        <f t="shared" si="4"/>
        <v>32.821122307692342</v>
      </c>
      <c r="D57" s="42">
        <v>28</v>
      </c>
      <c r="E57" s="28">
        <f t="shared" si="5"/>
        <v>1.5161534275307318</v>
      </c>
      <c r="F57" s="28">
        <f t="shared" si="6"/>
        <v>1.4471580313422192</v>
      </c>
      <c r="G57" s="37"/>
      <c r="H57" s="60"/>
      <c r="I57" s="61"/>
    </row>
    <row r="58" spans="2:9" x14ac:dyDescent="0.3">
      <c r="B58" s="41" t="s">
        <v>5</v>
      </c>
      <c r="C58" s="28">
        <f t="shared" si="4"/>
        <v>32.821122307692342</v>
      </c>
      <c r="D58" s="42">
        <v>56</v>
      </c>
      <c r="E58" s="28">
        <f t="shared" si="5"/>
        <v>1.5161534275307318</v>
      </c>
      <c r="F58" s="28">
        <f t="shared" si="6"/>
        <v>1.7481880270062005</v>
      </c>
      <c r="G58" s="37"/>
      <c r="H58" s="60"/>
      <c r="I58" s="61"/>
    </row>
    <row r="59" spans="2:9" x14ac:dyDescent="0.3">
      <c r="B59" s="41" t="s">
        <v>5</v>
      </c>
      <c r="C59" s="28">
        <f t="shared" si="4"/>
        <v>32.821122307692342</v>
      </c>
      <c r="D59" s="42">
        <v>91</v>
      </c>
      <c r="E59" s="28">
        <f t="shared" si="5"/>
        <v>1.5161534275307318</v>
      </c>
      <c r="F59" s="28">
        <f t="shared" si="6"/>
        <v>1.9590413923210936</v>
      </c>
      <c r="G59" s="37"/>
      <c r="H59" s="60"/>
      <c r="I59" s="61"/>
    </row>
    <row r="60" spans="2:9" x14ac:dyDescent="0.3">
      <c r="B60" s="41" t="s">
        <v>5</v>
      </c>
      <c r="C60" s="28">
        <f t="shared" si="4"/>
        <v>32.821122307692342</v>
      </c>
      <c r="D60" s="42" t="s">
        <v>9</v>
      </c>
      <c r="E60" s="28">
        <f t="shared" ref="E60:E93" si="7">LOG(C60)</f>
        <v>1.5161534275307318</v>
      </c>
      <c r="F60" s="15">
        <v>0</v>
      </c>
      <c r="G60" s="37"/>
      <c r="H60" s="60"/>
      <c r="I60" s="61"/>
    </row>
    <row r="61" spans="2:9" x14ac:dyDescent="0.3">
      <c r="B61" s="41" t="s">
        <v>5</v>
      </c>
      <c r="C61" s="28">
        <f t="shared" si="4"/>
        <v>32.821122307692342</v>
      </c>
      <c r="D61" s="42">
        <v>51</v>
      </c>
      <c r="E61" s="28">
        <f t="shared" si="7"/>
        <v>1.5161534275307318</v>
      </c>
      <c r="F61" s="28">
        <f>LOG(D61)</f>
        <v>1.7075701760979363</v>
      </c>
      <c r="G61" s="37"/>
      <c r="H61" s="60"/>
      <c r="I61" s="61"/>
    </row>
    <row r="62" spans="2:9" x14ac:dyDescent="0.3">
      <c r="B62" s="41" t="s">
        <v>5</v>
      </c>
      <c r="C62" s="28">
        <f t="shared" si="4"/>
        <v>32.821122307692342</v>
      </c>
      <c r="D62" s="42">
        <v>29</v>
      </c>
      <c r="E62" s="28">
        <f t="shared" si="7"/>
        <v>1.5161534275307318</v>
      </c>
      <c r="F62" s="28">
        <f>LOG(D62)</f>
        <v>1.4623979978989561</v>
      </c>
      <c r="G62" s="37"/>
      <c r="H62" s="60"/>
      <c r="I62" s="61"/>
    </row>
    <row r="63" spans="2:9" ht="15" thickBot="1" x14ac:dyDescent="0.35">
      <c r="B63" s="43" t="s">
        <v>5</v>
      </c>
      <c r="C63" s="29">
        <f t="shared" si="4"/>
        <v>32.821122307692342</v>
      </c>
      <c r="D63" s="44">
        <v>61</v>
      </c>
      <c r="E63" s="29">
        <f t="shared" si="7"/>
        <v>1.5161534275307318</v>
      </c>
      <c r="F63" s="29">
        <f>LOG(D63)</f>
        <v>1.7853298350107671</v>
      </c>
      <c r="G63" s="38"/>
      <c r="H63" s="60"/>
      <c r="I63" s="61"/>
    </row>
    <row r="64" spans="2:9" x14ac:dyDescent="0.3">
      <c r="B64" s="39" t="s">
        <v>6</v>
      </c>
      <c r="C64" s="20">
        <f t="shared" si="4"/>
        <v>16.410561153846171</v>
      </c>
      <c r="D64" s="40" t="s">
        <v>9</v>
      </c>
      <c r="E64" s="20">
        <f t="shared" si="7"/>
        <v>1.2151234318667508</v>
      </c>
      <c r="F64" s="16">
        <v>0</v>
      </c>
      <c r="G64" s="34">
        <f>_xlfn.STDEV.S(F64:F73)</f>
        <v>0.82228428246226781</v>
      </c>
      <c r="H64" s="60" t="s">
        <v>23</v>
      </c>
      <c r="I64" s="59"/>
    </row>
    <row r="65" spans="2:20" x14ac:dyDescent="0.3">
      <c r="B65" s="41" t="s">
        <v>6</v>
      </c>
      <c r="C65" s="28">
        <f t="shared" si="4"/>
        <v>16.410561153846171</v>
      </c>
      <c r="D65" s="42">
        <v>66</v>
      </c>
      <c r="E65" s="28">
        <f t="shared" si="7"/>
        <v>1.2151234318667508</v>
      </c>
      <c r="F65" s="28">
        <f>LOG(D65)</f>
        <v>1.8195439355418688</v>
      </c>
      <c r="G65" s="37"/>
      <c r="H65" s="58"/>
      <c r="I65" s="59"/>
    </row>
    <row r="66" spans="2:20" x14ac:dyDescent="0.3">
      <c r="B66" s="41" t="s">
        <v>6</v>
      </c>
      <c r="C66" s="28">
        <f t="shared" si="4"/>
        <v>16.410561153846171</v>
      </c>
      <c r="D66" s="42" t="s">
        <v>9</v>
      </c>
      <c r="E66" s="28">
        <f t="shared" si="7"/>
        <v>1.2151234318667508</v>
      </c>
      <c r="F66" s="15">
        <v>0</v>
      </c>
      <c r="G66" s="37"/>
      <c r="H66" s="58"/>
      <c r="I66" s="59"/>
    </row>
    <row r="67" spans="2:20" x14ac:dyDescent="0.3">
      <c r="B67" s="41" t="s">
        <v>6</v>
      </c>
      <c r="C67" s="28">
        <f t="shared" si="4"/>
        <v>16.410561153846171</v>
      </c>
      <c r="D67" s="42">
        <v>35</v>
      </c>
      <c r="E67" s="28">
        <f t="shared" si="7"/>
        <v>1.2151234318667508</v>
      </c>
      <c r="F67" s="28">
        <f>LOG(D67)</f>
        <v>1.5440680443502757</v>
      </c>
      <c r="G67" s="37"/>
      <c r="H67" s="58"/>
      <c r="I67" s="59"/>
    </row>
    <row r="68" spans="2:20" x14ac:dyDescent="0.3">
      <c r="B68" s="41" t="s">
        <v>6</v>
      </c>
      <c r="C68" s="28">
        <f t="shared" si="4"/>
        <v>16.410561153846171</v>
      </c>
      <c r="D68" s="42">
        <v>27</v>
      </c>
      <c r="E68" s="28">
        <f t="shared" si="7"/>
        <v>1.2151234318667508</v>
      </c>
      <c r="F68" s="28">
        <f>LOG(D68)</f>
        <v>1.4313637641589874</v>
      </c>
      <c r="G68" s="37"/>
      <c r="H68" s="58"/>
      <c r="I68" s="59"/>
    </row>
    <row r="69" spans="2:20" x14ac:dyDescent="0.3">
      <c r="B69" s="41" t="s">
        <v>6</v>
      </c>
      <c r="C69" s="28">
        <f t="shared" si="4"/>
        <v>16.410561153846171</v>
      </c>
      <c r="D69" s="42">
        <v>25</v>
      </c>
      <c r="E69" s="28">
        <f t="shared" si="7"/>
        <v>1.2151234318667508</v>
      </c>
      <c r="F69" s="28">
        <f>LOG(D69)</f>
        <v>1.3979400086720377</v>
      </c>
      <c r="G69" s="37"/>
      <c r="H69" s="58"/>
      <c r="I69" s="59"/>
      <c r="N69">
        <v>0</v>
      </c>
      <c r="O69">
        <v>0.33</v>
      </c>
    </row>
    <row r="70" spans="2:20" x14ac:dyDescent="0.3">
      <c r="B70" s="41" t="s">
        <v>6</v>
      </c>
      <c r="C70" s="28">
        <f t="shared" si="4"/>
        <v>16.410561153846171</v>
      </c>
      <c r="D70" s="42" t="s">
        <v>9</v>
      </c>
      <c r="E70" s="28">
        <f t="shared" si="7"/>
        <v>1.2151234318667508</v>
      </c>
      <c r="F70" s="15">
        <v>0</v>
      </c>
      <c r="G70" s="37"/>
      <c r="H70" s="58"/>
      <c r="I70" s="59"/>
      <c r="N70">
        <v>1200</v>
      </c>
      <c r="O70">
        <v>0.33</v>
      </c>
    </row>
    <row r="71" spans="2:20" x14ac:dyDescent="0.3">
      <c r="B71" s="41" t="s">
        <v>6</v>
      </c>
      <c r="C71" s="28">
        <f t="shared" si="4"/>
        <v>16.410561153846171</v>
      </c>
      <c r="D71" s="42">
        <v>42</v>
      </c>
      <c r="E71" s="28">
        <f t="shared" si="7"/>
        <v>1.2151234318667508</v>
      </c>
      <c r="F71" s="28">
        <f>LOG(D71)</f>
        <v>1.6232492903979006</v>
      </c>
      <c r="G71" s="37"/>
      <c r="H71" s="58"/>
      <c r="I71" s="59"/>
      <c r="P71" t="s">
        <v>27</v>
      </c>
      <c r="S71" t="s">
        <v>28</v>
      </c>
    </row>
    <row r="72" spans="2:20" x14ac:dyDescent="0.3">
      <c r="B72" s="41" t="s">
        <v>6</v>
      </c>
      <c r="C72" s="28">
        <f t="shared" si="4"/>
        <v>16.410561153846171</v>
      </c>
      <c r="D72" s="42" t="s">
        <v>9</v>
      </c>
      <c r="E72" s="28">
        <f t="shared" si="7"/>
        <v>1.2151234318667508</v>
      </c>
      <c r="F72" s="15">
        <v>0</v>
      </c>
      <c r="G72" s="37"/>
      <c r="H72" s="58"/>
      <c r="I72" s="59"/>
    </row>
    <row r="73" spans="2:20" ht="15" thickBot="1" x14ac:dyDescent="0.35">
      <c r="B73" s="43" t="s">
        <v>6</v>
      </c>
      <c r="C73" s="29">
        <f t="shared" si="4"/>
        <v>16.410561153846171</v>
      </c>
      <c r="D73" s="44">
        <v>44</v>
      </c>
      <c r="E73" s="29">
        <f t="shared" si="7"/>
        <v>1.2151234318667508</v>
      </c>
      <c r="F73" s="29">
        <f>LOG(D73)</f>
        <v>1.6434526764861874</v>
      </c>
      <c r="G73" s="38"/>
      <c r="H73" s="58"/>
      <c r="I73" s="59"/>
      <c r="P73">
        <v>0.1</v>
      </c>
      <c r="Q73">
        <f>EXP((P73-0.5721)/-0.077)</f>
        <v>459.97347794003406</v>
      </c>
      <c r="S73">
        <v>0.1</v>
      </c>
      <c r="T73">
        <f>(S73/1.5641)^(1/-0.465)</f>
        <v>370.09292867014335</v>
      </c>
    </row>
    <row r="74" spans="2:20" x14ac:dyDescent="0.3">
      <c r="B74" s="39" t="s">
        <v>7</v>
      </c>
      <c r="C74" s="20">
        <f t="shared" si="4"/>
        <v>8.2052805769230854</v>
      </c>
      <c r="D74" s="40" t="s">
        <v>9</v>
      </c>
      <c r="E74" s="20">
        <f t="shared" si="7"/>
        <v>0.9140934362027695</v>
      </c>
      <c r="F74" s="16">
        <v>0</v>
      </c>
      <c r="G74" s="34">
        <f>_xlfn.STDEV.S(F74:F83)</f>
        <v>0.5774648697835042</v>
      </c>
      <c r="H74" s="60" t="s">
        <v>23</v>
      </c>
      <c r="I74" s="59"/>
      <c r="P74">
        <v>0.05</v>
      </c>
      <c r="Q74">
        <f>EXP((P74-0.5721)/-0.077)</f>
        <v>880.52602143402385</v>
      </c>
      <c r="S74">
        <v>0.05</v>
      </c>
      <c r="T74">
        <f t="shared" ref="T74:T80" si="8">(S74/1.5641)^(1/-0.465)</f>
        <v>1643.1874977197351</v>
      </c>
    </row>
    <row r="75" spans="2:20" x14ac:dyDescent="0.3">
      <c r="B75" s="41" t="s">
        <v>7</v>
      </c>
      <c r="C75" s="28">
        <f t="shared" si="4"/>
        <v>8.2052805769230854</v>
      </c>
      <c r="D75" s="42" t="s">
        <v>9</v>
      </c>
      <c r="E75" s="28">
        <f t="shared" si="7"/>
        <v>0.9140934362027695</v>
      </c>
      <c r="F75" s="15">
        <v>0</v>
      </c>
      <c r="G75" s="37"/>
      <c r="H75" s="58"/>
      <c r="I75" s="59"/>
      <c r="P75">
        <v>0.2</v>
      </c>
      <c r="Q75">
        <f>EXP((P75-0.5721)/-0.077)</f>
        <v>125.52030426621555</v>
      </c>
      <c r="S75">
        <v>0.2</v>
      </c>
      <c r="T75">
        <f t="shared" si="8"/>
        <v>83.355536748981223</v>
      </c>
    </row>
    <row r="76" spans="2:20" x14ac:dyDescent="0.3">
      <c r="B76" s="41" t="s">
        <v>7</v>
      </c>
      <c r="C76" s="28">
        <f t="shared" si="4"/>
        <v>8.2052805769230854</v>
      </c>
      <c r="D76" s="42" t="s">
        <v>9</v>
      </c>
      <c r="E76" s="28">
        <f t="shared" si="7"/>
        <v>0.9140934362027695</v>
      </c>
      <c r="F76" s="15">
        <v>0</v>
      </c>
      <c r="G76" s="37"/>
      <c r="H76" s="58"/>
      <c r="I76" s="59"/>
      <c r="P76">
        <v>0.33</v>
      </c>
      <c r="Q76">
        <f>EXP((P76-0.5721)/-0.077)</f>
        <v>23.200082719366534</v>
      </c>
      <c r="S76">
        <v>0.33</v>
      </c>
      <c r="T76">
        <f t="shared" si="8"/>
        <v>28.394030563710512</v>
      </c>
    </row>
    <row r="77" spans="2:20" x14ac:dyDescent="0.3">
      <c r="B77" s="41" t="s">
        <v>7</v>
      </c>
      <c r="C77" s="28">
        <f t="shared" si="4"/>
        <v>8.2052805769230854</v>
      </c>
      <c r="D77" s="42">
        <v>21</v>
      </c>
      <c r="E77" s="28">
        <f t="shared" si="7"/>
        <v>0.9140934362027695</v>
      </c>
      <c r="F77" s="28">
        <f>LOG(D77)</f>
        <v>1.3222192947339193</v>
      </c>
      <c r="G77" s="37"/>
      <c r="H77" s="58"/>
      <c r="I77" s="59"/>
      <c r="S77">
        <v>0.1</v>
      </c>
      <c r="T77">
        <f t="shared" si="8"/>
        <v>370.09292867014335</v>
      </c>
    </row>
    <row r="78" spans="2:20" x14ac:dyDescent="0.3">
      <c r="B78" s="41" t="s">
        <v>7</v>
      </c>
      <c r="C78" s="28">
        <f t="shared" si="4"/>
        <v>8.2052805769230854</v>
      </c>
      <c r="D78" s="42" t="s">
        <v>9</v>
      </c>
      <c r="E78" s="28">
        <f t="shared" si="7"/>
        <v>0.9140934362027695</v>
      </c>
      <c r="F78" s="15">
        <v>0</v>
      </c>
      <c r="G78" s="37"/>
      <c r="H78" s="58"/>
      <c r="I78" s="59"/>
      <c r="S78">
        <v>0.01</v>
      </c>
      <c r="T78">
        <f t="shared" si="8"/>
        <v>52341.772026812891</v>
      </c>
    </row>
    <row r="79" spans="2:20" x14ac:dyDescent="0.3">
      <c r="B79" s="41" t="s">
        <v>7</v>
      </c>
      <c r="C79" s="28">
        <f t="shared" ref="C79:C93" si="9">C69/2</f>
        <v>8.2052805769230854</v>
      </c>
      <c r="D79" s="42" t="s">
        <v>9</v>
      </c>
      <c r="E79" s="28">
        <f t="shared" si="7"/>
        <v>0.9140934362027695</v>
      </c>
      <c r="F79" s="15">
        <v>0</v>
      </c>
      <c r="G79" s="37"/>
      <c r="H79" s="58"/>
      <c r="I79" s="59"/>
      <c r="S79">
        <v>1E-3</v>
      </c>
      <c r="T79">
        <f t="shared" si="8"/>
        <v>7402630.2224992365</v>
      </c>
    </row>
    <row r="80" spans="2:20" x14ac:dyDescent="0.3">
      <c r="B80" s="41" t="s">
        <v>7</v>
      </c>
      <c r="C80" s="28">
        <f t="shared" si="9"/>
        <v>8.2052805769230854</v>
      </c>
      <c r="D80" s="42">
        <v>26</v>
      </c>
      <c r="E80" s="28">
        <f t="shared" si="7"/>
        <v>0.9140934362027695</v>
      </c>
      <c r="F80" s="28">
        <f>LOG(D80)</f>
        <v>1.414973347970818</v>
      </c>
      <c r="G80" s="37"/>
      <c r="H80" s="58"/>
      <c r="I80" s="59"/>
      <c r="S80">
        <v>1E-4</v>
      </c>
      <c r="T80">
        <f t="shared" si="8"/>
        <v>1046944573.8861759</v>
      </c>
    </row>
    <row r="81" spans="2:9" x14ac:dyDescent="0.3">
      <c r="B81" s="41" t="s">
        <v>7</v>
      </c>
      <c r="C81" s="28">
        <f t="shared" si="9"/>
        <v>8.2052805769230854</v>
      </c>
      <c r="D81" s="42" t="s">
        <v>9</v>
      </c>
      <c r="E81" s="28">
        <f t="shared" si="7"/>
        <v>0.9140934362027695</v>
      </c>
      <c r="F81" s="15">
        <v>0</v>
      </c>
      <c r="G81" s="37"/>
      <c r="H81" s="58"/>
      <c r="I81" s="59"/>
    </row>
    <row r="82" spans="2:9" x14ac:dyDescent="0.3">
      <c r="B82" s="41" t="s">
        <v>7</v>
      </c>
      <c r="C82" s="28">
        <f t="shared" si="9"/>
        <v>8.2052805769230854</v>
      </c>
      <c r="D82" s="42" t="s">
        <v>9</v>
      </c>
      <c r="E82" s="28">
        <f t="shared" si="7"/>
        <v>0.9140934362027695</v>
      </c>
      <c r="F82" s="15">
        <v>0</v>
      </c>
      <c r="G82" s="37"/>
      <c r="H82" s="58"/>
      <c r="I82" s="59"/>
    </row>
    <row r="83" spans="2:9" ht="15" thickBot="1" x14ac:dyDescent="0.35">
      <c r="B83" s="43" t="s">
        <v>7</v>
      </c>
      <c r="C83" s="29">
        <f t="shared" si="9"/>
        <v>8.2052805769230854</v>
      </c>
      <c r="D83" s="44" t="s">
        <v>9</v>
      </c>
      <c r="E83" s="29">
        <f t="shared" si="7"/>
        <v>0.9140934362027695</v>
      </c>
      <c r="F83" s="17">
        <v>0</v>
      </c>
      <c r="G83" s="38"/>
      <c r="H83" s="58"/>
      <c r="I83" s="59"/>
    </row>
    <row r="84" spans="2:9" x14ac:dyDescent="0.3">
      <c r="B84" s="39" t="s">
        <v>8</v>
      </c>
      <c r="C84" s="20">
        <f t="shared" si="9"/>
        <v>4.1026402884615427</v>
      </c>
      <c r="D84" s="40" t="s">
        <v>9</v>
      </c>
      <c r="E84" s="20">
        <f t="shared" si="7"/>
        <v>0.61306344053878825</v>
      </c>
      <c r="F84" s="16">
        <v>0</v>
      </c>
      <c r="G84" s="34">
        <f>_xlfn.STDEV.S(F84:F93)</f>
        <v>0.46710675451598743</v>
      </c>
      <c r="H84" s="60" t="s">
        <v>23</v>
      </c>
      <c r="I84" s="59"/>
    </row>
    <row r="85" spans="2:9" x14ac:dyDescent="0.3">
      <c r="B85" s="41" t="s">
        <v>8</v>
      </c>
      <c r="C85" s="28">
        <f t="shared" si="9"/>
        <v>4.1026402884615427</v>
      </c>
      <c r="D85" s="42" t="s">
        <v>9</v>
      </c>
      <c r="E85" s="28">
        <f t="shared" si="7"/>
        <v>0.61306344053878825</v>
      </c>
      <c r="F85" s="15">
        <v>0</v>
      </c>
      <c r="G85" s="7"/>
      <c r="H85" s="58"/>
      <c r="I85" s="59"/>
    </row>
    <row r="86" spans="2:9" x14ac:dyDescent="0.3">
      <c r="B86" s="41" t="s">
        <v>8</v>
      </c>
      <c r="C86" s="28">
        <f t="shared" si="9"/>
        <v>4.1026402884615427</v>
      </c>
      <c r="D86" s="42" t="s">
        <v>9</v>
      </c>
      <c r="E86" s="28">
        <f t="shared" si="7"/>
        <v>0.61306344053878825</v>
      </c>
      <c r="F86" s="15">
        <v>0</v>
      </c>
      <c r="G86" s="7"/>
      <c r="H86" s="58"/>
      <c r="I86" s="59"/>
    </row>
    <row r="87" spans="2:9" x14ac:dyDescent="0.3">
      <c r="B87" s="41" t="s">
        <v>8</v>
      </c>
      <c r="C87" s="28">
        <f t="shared" si="9"/>
        <v>4.1026402884615427</v>
      </c>
      <c r="D87" s="42" t="s">
        <v>9</v>
      </c>
      <c r="E87" s="28">
        <f t="shared" si="7"/>
        <v>0.61306344053878825</v>
      </c>
      <c r="F87" s="15">
        <v>0</v>
      </c>
      <c r="G87" s="7"/>
      <c r="H87" s="58"/>
      <c r="I87" s="59"/>
    </row>
    <row r="88" spans="2:9" x14ac:dyDescent="0.3">
      <c r="B88" s="41" t="s">
        <v>8</v>
      </c>
      <c r="C88" s="28">
        <f t="shared" si="9"/>
        <v>4.1026402884615427</v>
      </c>
      <c r="D88" s="42" t="s">
        <v>9</v>
      </c>
      <c r="E88" s="28">
        <f t="shared" si="7"/>
        <v>0.61306344053878825</v>
      </c>
      <c r="F88" s="15">
        <v>0</v>
      </c>
      <c r="G88" s="7"/>
      <c r="H88" s="58"/>
      <c r="I88" s="59"/>
    </row>
    <row r="89" spans="2:9" x14ac:dyDescent="0.3">
      <c r="B89" s="41" t="s">
        <v>8</v>
      </c>
      <c r="C89" s="28">
        <f t="shared" si="9"/>
        <v>4.1026402884615427</v>
      </c>
      <c r="D89" s="42" t="s">
        <v>9</v>
      </c>
      <c r="E89" s="28">
        <f t="shared" si="7"/>
        <v>0.61306344053878825</v>
      </c>
      <c r="F89" s="15">
        <v>0</v>
      </c>
      <c r="G89" s="7"/>
      <c r="H89" s="58"/>
      <c r="I89" s="59"/>
    </row>
    <row r="90" spans="2:9" x14ac:dyDescent="0.3">
      <c r="B90" s="41" t="s">
        <v>8</v>
      </c>
      <c r="C90" s="28">
        <f t="shared" si="9"/>
        <v>4.1026402884615427</v>
      </c>
      <c r="D90" s="42">
        <v>30</v>
      </c>
      <c r="E90" s="28">
        <f t="shared" si="7"/>
        <v>0.61306344053878825</v>
      </c>
      <c r="F90" s="28">
        <f>LOG(D90)</f>
        <v>1.4771212547196624</v>
      </c>
      <c r="G90" s="7"/>
      <c r="H90" s="58"/>
      <c r="I90" s="59"/>
    </row>
    <row r="91" spans="2:9" x14ac:dyDescent="0.3">
      <c r="B91" s="41" t="s">
        <v>8</v>
      </c>
      <c r="C91" s="28">
        <f t="shared" si="9"/>
        <v>4.1026402884615427</v>
      </c>
      <c r="D91" s="42" t="s">
        <v>9</v>
      </c>
      <c r="E91" s="28">
        <f t="shared" si="7"/>
        <v>0.61306344053878825</v>
      </c>
      <c r="F91" s="15">
        <v>0</v>
      </c>
      <c r="G91" s="7"/>
      <c r="H91" s="58"/>
      <c r="I91" s="59"/>
    </row>
    <row r="92" spans="2:9" x14ac:dyDescent="0.3">
      <c r="B92" s="41" t="s">
        <v>8</v>
      </c>
      <c r="C92" s="28">
        <f t="shared" si="9"/>
        <v>4.1026402884615427</v>
      </c>
      <c r="D92" s="42" t="s">
        <v>9</v>
      </c>
      <c r="E92" s="28">
        <f t="shared" si="7"/>
        <v>0.61306344053878825</v>
      </c>
      <c r="F92" s="15">
        <v>0</v>
      </c>
      <c r="G92" s="7"/>
      <c r="H92" s="58"/>
      <c r="I92" s="59"/>
    </row>
    <row r="93" spans="2:9" ht="15" thickBot="1" x14ac:dyDescent="0.35">
      <c r="B93" s="43" t="s">
        <v>8</v>
      </c>
      <c r="C93" s="29">
        <f t="shared" si="9"/>
        <v>4.1026402884615427</v>
      </c>
      <c r="D93" s="44" t="s">
        <v>9</v>
      </c>
      <c r="E93" s="29">
        <f t="shared" si="7"/>
        <v>0.61306344053878825</v>
      </c>
      <c r="F93" s="17">
        <v>0</v>
      </c>
      <c r="G93" s="8"/>
      <c r="H93" s="58"/>
      <c r="I93" s="59"/>
    </row>
  </sheetData>
  <mergeCells count="6">
    <mergeCell ref="H34:I43"/>
    <mergeCell ref="H54:I63"/>
    <mergeCell ref="H64:I73"/>
    <mergeCell ref="H74:I83"/>
    <mergeCell ref="H84:I93"/>
    <mergeCell ref="H44:I5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jl03</dc:creator>
  <cp:lastModifiedBy>jl03</cp:lastModifiedBy>
  <dcterms:created xsi:type="dcterms:W3CDTF">2016-03-29T10:20:15Z</dcterms:created>
  <dcterms:modified xsi:type="dcterms:W3CDTF">2017-01-20T12:18:25Z</dcterms:modified>
</cp:coreProperties>
</file>